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4FDA4B87-E433-4DB7-9E92-EDD129E10094}" xr6:coauthVersionLast="47" xr6:coauthVersionMax="47" xr10:uidLastSave="{00000000-0000-0000-0000-000000000000}"/>
  <bookViews>
    <workbookView xWindow="20370" yWindow="-120" windowWidth="38640" windowHeight="21240" activeTab="2" xr2:uid="{00000000-000D-0000-FFFF-FFFF00000000}"/>
  </bookViews>
  <sheets>
    <sheet name="Dzīvnieku vienības aprēķins" sheetId="6" r:id="rId1"/>
    <sheet name="Radītais kūtsmēslu daudzums" sheetId="7" r:id="rId2"/>
    <sheet name="Krātuves ietilpības aprēķin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6" l="1"/>
  <c r="G40" i="6"/>
  <c r="G28" i="6"/>
  <c r="W5" i="1"/>
  <c r="M5" i="1"/>
  <c r="G27" i="1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1" i="7"/>
  <c r="L10" i="7"/>
  <c r="L8" i="7"/>
  <c r="L7" i="7"/>
  <c r="L6" i="7"/>
  <c r="G39" i="6"/>
  <c r="G38" i="6"/>
  <c r="G37" i="6"/>
  <c r="G36" i="6"/>
  <c r="G35" i="6"/>
  <c r="G33" i="6"/>
  <c r="G32" i="6"/>
  <c r="G30" i="6"/>
  <c r="G29" i="6"/>
  <c r="G27" i="6"/>
  <c r="G26" i="6"/>
  <c r="G24" i="6"/>
  <c r="G23" i="6"/>
  <c r="G22" i="6"/>
  <c r="G21" i="6"/>
  <c r="G19" i="6"/>
  <c r="G18" i="6"/>
  <c r="G17" i="6"/>
  <c r="G15" i="6"/>
  <c r="G14" i="6"/>
  <c r="G13" i="6"/>
  <c r="G12" i="6"/>
  <c r="G11" i="6"/>
  <c r="G10" i="6"/>
  <c r="G8" i="6"/>
  <c r="G7" i="6"/>
  <c r="G6" i="6"/>
  <c r="G41" i="6" l="1"/>
  <c r="L35" i="7"/>
  <c r="L39" i="7" s="1"/>
  <c r="L30" i="1" l="1"/>
  <c r="G5" i="1" l="1"/>
  <c r="G15" i="1"/>
  <c r="R5" i="1"/>
</calcChain>
</file>

<file path=xl/sharedStrings.xml><?xml version="1.0" encoding="utf-8"?>
<sst xmlns="http://schemas.openxmlformats.org/spreadsheetml/2006/main" count="248" uniqueCount="173">
  <si>
    <t>Nr. </t>
  </si>
  <si>
    <t>p. k.</t>
  </si>
  <si>
    <t>Lauksaimniecības dzīvnieku suga un</t>
  </si>
  <si>
    <t>vecuma grupa</t>
  </si>
  <si>
    <t>Dzīvnieku vienības</t>
  </si>
  <si>
    <t>(DV)</t>
  </si>
  <si>
    <t>1.</t>
  </si>
  <si>
    <t>Slaucama govs</t>
  </si>
  <si>
    <t>2.</t>
  </si>
  <si>
    <t>Zīdītājgovs ar teli</t>
  </si>
  <si>
    <t>3.</t>
  </si>
  <si>
    <t>4.</t>
  </si>
  <si>
    <t>1 dzīvnieks</t>
  </si>
  <si>
    <t>1 vieta kūtī gadā</t>
  </si>
  <si>
    <t>5.</t>
  </si>
  <si>
    <t>Tele (6–12 mēnešu vecumā)</t>
  </si>
  <si>
    <t>6.</t>
  </si>
  <si>
    <t>7.</t>
  </si>
  <si>
    <t>8.</t>
  </si>
  <si>
    <t>9.</t>
  </si>
  <si>
    <t>Sivēnmāte ar sivēniem</t>
  </si>
  <si>
    <t>1 dzīvnieks 1 metiens</t>
  </si>
  <si>
    <t>10.</t>
  </si>
  <si>
    <t>Sivēnmāte bez sivēniem</t>
  </si>
  <si>
    <t>11.</t>
  </si>
  <si>
    <t>Nobarojamā cūka (30–100 kg)</t>
  </si>
  <si>
    <t>12.</t>
  </si>
  <si>
    <t>Kuilis</t>
  </si>
  <si>
    <t>14.</t>
  </si>
  <si>
    <t>Atšķirtais sivēns (7,5–30 kg)</t>
  </si>
  <si>
    <t>15.</t>
  </si>
  <si>
    <t>Kaza ar kazlēniem</t>
  </si>
  <si>
    <t>16.</t>
  </si>
  <si>
    <t>Aita ar jēriem</t>
  </si>
  <si>
    <t>17.</t>
  </si>
  <si>
    <t>Zirgs</t>
  </si>
  <si>
    <t>18.</t>
  </si>
  <si>
    <t>Dējējvista</t>
  </si>
  <si>
    <t>19.</t>
  </si>
  <si>
    <t>Broilers</t>
  </si>
  <si>
    <t>1 broilers</t>
  </si>
  <si>
    <t>21.</t>
  </si>
  <si>
    <t>Trusis</t>
  </si>
  <si>
    <t>22.</t>
  </si>
  <si>
    <t>Strauss</t>
  </si>
  <si>
    <t>23.</t>
  </si>
  <si>
    <t>Kažokzvērs</t>
  </si>
  <si>
    <t>24.</t>
  </si>
  <si>
    <t>Mazais kažokzvērs</t>
  </si>
  <si>
    <t>25.</t>
  </si>
  <si>
    <t>Briedis</t>
  </si>
  <si>
    <t>Dzīvnieku skaits</t>
  </si>
  <si>
    <t>Dzīvnieku vienības novietnē</t>
  </si>
  <si>
    <t>Dzīvnieku vienību aprēķins</t>
  </si>
  <si>
    <t>Nr.</t>
  </si>
  <si>
    <t>Lauksaimniecības dzīvnieku suga, vecuma</t>
  </si>
  <si>
    <t>grupa, turēšanas veids</t>
  </si>
  <si>
    <t>Kūtsmēslu veids</t>
  </si>
  <si>
    <t>Ieguve gadā, t*</t>
  </si>
  <si>
    <t>Sausna, %</t>
  </si>
  <si>
    <t>Viena tonna dabīgi mitru mēslu satur, kg</t>
  </si>
  <si>
    <t>N</t>
  </si>
  <si>
    <t>1. </t>
  </si>
  <si>
    <t>Slaucamā govs, izslaukums mazāks par 6000 kg gadā</t>
  </si>
  <si>
    <t>Pakaišu kūtsmēsli</t>
  </si>
  <si>
    <t>Šķidrie kūtsmēsli</t>
  </si>
  <si>
    <t>2. </t>
  </si>
  <si>
    <t>Slaucamā govs,</t>
  </si>
  <si>
    <t>izslaukums no 6000 līdz 8000 kg gadā</t>
  </si>
  <si>
    <t>3. </t>
  </si>
  <si>
    <t>izslaukums lielāks par 8000 kg gadā</t>
  </si>
  <si>
    <t> 20</t>
  </si>
  <si>
    <t> 6,0</t>
  </si>
  <si>
    <t> 2,9</t>
  </si>
  <si>
    <t>4. </t>
  </si>
  <si>
    <t>Zīdītājgovs ar teļu </t>
  </si>
  <si>
    <t>5. </t>
  </si>
  <si>
    <t>Vaislas bullis </t>
  </si>
  <si>
    <t>6. </t>
  </si>
  <si>
    <t>Tele (līdz 6 mēnešu vecumam) </t>
  </si>
  <si>
    <t>7. </t>
  </si>
  <si>
    <t>Tele (6 mēneši un vecāka)</t>
  </si>
  <si>
    <t>8. </t>
  </si>
  <si>
    <t>Nobarojamais jaunlops, (6 mēneši un vecāks)</t>
  </si>
  <si>
    <t>Atšķirtie sivēni</t>
  </si>
  <si>
    <t>līdz 30 kg</t>
  </si>
  <si>
    <t>10. </t>
  </si>
  <si>
    <t>Sivēnmāte ar sivēniem </t>
  </si>
  <si>
    <t>Sivēnmāte bez sivēniem un kuilis</t>
  </si>
  <si>
    <t>12. </t>
  </si>
  <si>
    <t>Nobarojamā cūka (virs 30 kg) un jauncūka</t>
  </si>
  <si>
    <t>Pakaišu kūtsmēsli </t>
  </si>
  <si>
    <t>21 </t>
  </si>
  <si>
    <t>6,3 </t>
  </si>
  <si>
    <t>4,3 </t>
  </si>
  <si>
    <t>3,0 </t>
  </si>
  <si>
    <t>13. </t>
  </si>
  <si>
    <t>14. </t>
  </si>
  <si>
    <t>Aita ar jēriem, dziļā kūts</t>
  </si>
  <si>
    <t>15. </t>
  </si>
  <si>
    <t>Dējējvista  </t>
  </si>
  <si>
    <t>Bezpakaišu kūtsmēsli**</t>
  </si>
  <si>
    <t>17. </t>
  </si>
  <si>
    <t>Tvirtie kūtsmēsli</t>
  </si>
  <si>
    <t>MK 23.12.2014 noteikumu 834 2. pielikums 
noteikumiem Nr.834 " Kūtsmēslu ieguves apjoms un sastāvs</t>
  </si>
  <si>
    <t>Dzīvnieku skaits gab</t>
  </si>
  <si>
    <t>Radītais kūtsmēslu daudzums</t>
  </si>
  <si>
    <t>gab</t>
  </si>
  <si>
    <t>tonnas</t>
  </si>
  <si>
    <r>
      <t>P</t>
    </r>
    <r>
      <rPr>
        <b/>
        <vertAlign val="subscript"/>
        <sz val="10"/>
        <rFont val="Arial"/>
        <family val="2"/>
        <charset val="186"/>
      </rPr>
      <t>2</t>
    </r>
    <r>
      <rPr>
        <b/>
        <sz val="10"/>
        <rFont val="Arial"/>
        <family val="2"/>
        <charset val="186"/>
      </rPr>
      <t>O</t>
    </r>
    <r>
      <rPr>
        <b/>
        <vertAlign val="subscript"/>
        <sz val="10"/>
        <rFont val="Arial"/>
        <family val="2"/>
        <charset val="186"/>
      </rPr>
      <t>5</t>
    </r>
  </si>
  <si>
    <r>
      <t>K</t>
    </r>
    <r>
      <rPr>
        <b/>
        <vertAlign val="subscript"/>
        <sz val="10"/>
        <rFont val="Arial"/>
        <family val="2"/>
        <charset val="186"/>
      </rPr>
      <t>2</t>
    </r>
    <r>
      <rPr>
        <b/>
        <sz val="10"/>
        <rFont val="Arial"/>
        <family val="2"/>
        <charset val="186"/>
      </rPr>
      <t>O</t>
    </r>
  </si>
  <si>
    <t>Kūtsmēslu krātuvju ietilpības aprēķins</t>
  </si>
  <si>
    <t xml:space="preserve">Kūtsmēslu daudzums, kuru faktiski uzkrāj viena gada laikā </t>
  </si>
  <si>
    <t>Rezerves koeficents No 1,2-1,3</t>
  </si>
  <si>
    <t>Kūtsmēslu uzglabāšanas normatīvais ilgums</t>
  </si>
  <si>
    <t>Cieto pakaišu kūtsmēslu tilpummasa no 0,65-0,8</t>
  </si>
  <si>
    <t>Vircas normatīvais uzkrāšanas ilgums</t>
  </si>
  <si>
    <t>Vircas daudzuma daļa, rēķinot no iegūto kūtsmēslu masas 0,25-0,50</t>
  </si>
  <si>
    <t>Dzīvnieku grupa</t>
  </si>
  <si>
    <t>Ūdens daudzums</t>
  </si>
  <si>
    <t>Slaucamās govis, nepiesietas (iegūst šķidrmēslus)</t>
  </si>
  <si>
    <t>Slaucamās govis, piesietas (iegūst cietos pakaišu kūtsmēslus)</t>
  </si>
  <si>
    <t>Teles</t>
  </si>
  <si>
    <t>Buļļi</t>
  </si>
  <si>
    <t>Grūsnas sivēnmātes</t>
  </si>
  <si>
    <t>Sivēnmātes ar sivēniem</t>
  </si>
  <si>
    <t>Nobarojamās cūkas</t>
  </si>
  <si>
    <t>Telpu mazgāšanas un dzeramā ūdens daudzums,
kas iekļūst kūtsmēslos un vircā, m3/dzīvnieku gadā</t>
  </si>
  <si>
    <t>p. k.</t>
  </si>
  <si>
    <t>Konservējamās zālaugu masas veids</t>
  </si>
  <si>
    <t>Sausnas saturs, %</t>
  </si>
  <si>
    <t>Svaigi pļauta zāle</t>
  </si>
  <si>
    <t>Apvītināta zāle</t>
  </si>
  <si>
    <t>Kukurūza</t>
  </si>
  <si>
    <t>Skābbarības sulas notece, m3,
rēķinot uz vienu tonnu konservējamās masas</t>
  </si>
  <si>
    <t>Vircas tilpummasa 1,0-1,05</t>
  </si>
  <si>
    <t>Papildus ūdens daudzums, no telpu mazgāšanas, dzeramais ūdens</t>
  </si>
  <si>
    <t>ūdens daudzums</t>
  </si>
  <si>
    <t>Skābsulas daudzums</t>
  </si>
  <si>
    <t>Normatīvais uzglabāšanas ilgums</t>
  </si>
  <si>
    <t>Dzīvnieku skaits kopējais gab</t>
  </si>
  <si>
    <t>Papildus ūdens daudzums, no telpu mazgāšanas, un skābbarības sulas</t>
  </si>
  <si>
    <t>Rezerves koeficents 1,2-1,3</t>
  </si>
  <si>
    <t>Tilpummasa-pusšķidrajiem 085-095t/m3, šķidriem liellopu kutsmēsliem 1,01-1,02t/m3, cūku kūtsmēsliem 1,05-1,07</t>
  </si>
  <si>
    <t>Krātuves niepieciešamā ietilpība cietiem pakaišu kūtsmēsliem, m3</t>
  </si>
  <si>
    <t>Krātuves niepieciešamā ietilpība šķidrajiem un pusšķidrajiem kūtsmēsliem, m3</t>
  </si>
  <si>
    <t>Uzkrājamais vircas daudzums ar skābbarības sulu un notekūdeņiem, m3</t>
  </si>
  <si>
    <t>* ja noslēgts līgums par visu kūtsmēslu nodošanu</t>
  </si>
  <si>
    <t>Paipalas</t>
  </si>
  <si>
    <r>
      <rPr>
        <b/>
        <sz val="12"/>
        <color rgb="FFFF0000"/>
        <rFont val="Calibri"/>
        <family val="2"/>
        <charset val="186"/>
        <scheme val="minor"/>
      </rPr>
      <t>*</t>
    </r>
    <r>
      <rPr>
        <b/>
        <sz val="12"/>
        <rFont val="Calibri"/>
        <family val="2"/>
        <charset val="186"/>
        <scheme val="minor"/>
      </rPr>
      <t>Uzkrājamais vircas daudzums ar skābbarības sulu un notekūdeņiem, m3</t>
    </r>
  </si>
  <si>
    <r>
      <rPr>
        <b/>
        <sz val="12"/>
        <color rgb="FFFF0000"/>
        <rFont val="Calibri"/>
        <family val="2"/>
        <charset val="186"/>
        <scheme val="minor"/>
      </rPr>
      <t>*</t>
    </r>
    <r>
      <rPr>
        <b/>
        <sz val="12"/>
        <rFont val="Calibri"/>
        <family val="2"/>
        <charset val="186"/>
        <scheme val="minor"/>
      </rPr>
      <t>Krātuves niepieciešamā ietilpība cietiem pakaišu kūtsmēsliem, m3</t>
    </r>
  </si>
  <si>
    <r>
      <rPr>
        <b/>
        <sz val="12"/>
        <color rgb="FFFF0000"/>
        <rFont val="Calibri"/>
        <family val="2"/>
        <charset val="186"/>
        <scheme val="minor"/>
      </rPr>
      <t>*</t>
    </r>
    <r>
      <rPr>
        <b/>
        <sz val="12"/>
        <rFont val="Calibri"/>
        <family val="2"/>
        <charset val="186"/>
        <scheme val="minor"/>
      </rPr>
      <t>Krātuves niepieciešamā ietilpība šķidrajiem un pusšķidrajiem kūtsmēsliem, m3</t>
    </r>
  </si>
  <si>
    <r>
      <t>Sulas notece, m</t>
    </r>
    <r>
      <rPr>
        <vertAlign val="superscript"/>
        <sz val="12"/>
        <rFont val="Calibri"/>
        <family val="2"/>
        <charset val="186"/>
        <scheme val="minor"/>
      </rPr>
      <t>3</t>
    </r>
    <r>
      <rPr>
        <sz val="12"/>
        <rFont val="Calibri"/>
        <family val="2"/>
        <charset val="186"/>
        <scheme val="minor"/>
      </rPr>
      <t>/t</t>
    </r>
  </si>
  <si>
    <r>
      <t>Nobarojamais jaunlops (</t>
    </r>
    <r>
      <rPr>
        <b/>
        <sz val="14"/>
        <color theme="1"/>
        <rFont val="Calibri"/>
        <family val="2"/>
        <charset val="186"/>
        <scheme val="minor"/>
      </rPr>
      <t>līdz</t>
    </r>
    <r>
      <rPr>
        <sz val="14"/>
        <color theme="1"/>
        <rFont val="Calibri"/>
        <family val="2"/>
        <charset val="186"/>
        <scheme val="minor"/>
      </rPr>
      <t xml:space="preserve"> 6 mēnešu vecumam)</t>
    </r>
  </si>
  <si>
    <r>
      <t>Nobarojamais jaunlops (</t>
    </r>
    <r>
      <rPr>
        <b/>
        <sz val="14"/>
        <color theme="1"/>
        <rFont val="Calibri"/>
        <family val="2"/>
        <charset val="186"/>
        <scheme val="minor"/>
      </rPr>
      <t>no</t>
    </r>
    <r>
      <rPr>
        <sz val="14"/>
        <color theme="1"/>
        <rFont val="Calibri"/>
        <family val="2"/>
        <charset val="186"/>
        <scheme val="minor"/>
      </rPr>
      <t xml:space="preserve"> 6 mēnešu vecuma)</t>
    </r>
  </si>
  <si>
    <r>
      <t>Vaislas tele (</t>
    </r>
    <r>
      <rPr>
        <b/>
        <sz val="14"/>
        <color theme="1"/>
        <rFont val="Calibri"/>
        <family val="2"/>
        <charset val="186"/>
        <scheme val="minor"/>
      </rPr>
      <t>no</t>
    </r>
    <r>
      <rPr>
        <sz val="14"/>
        <color theme="1"/>
        <rFont val="Calibri"/>
        <family val="2"/>
        <charset val="186"/>
        <scheme val="minor"/>
      </rPr>
      <t xml:space="preserve"> 12 mēnešu vecuma)</t>
    </r>
  </si>
  <si>
    <r>
      <t>Tele (</t>
    </r>
    <r>
      <rPr>
        <b/>
        <sz val="14"/>
        <color theme="1"/>
        <rFont val="Calibri"/>
        <family val="2"/>
        <charset val="186"/>
        <scheme val="minor"/>
      </rPr>
      <t>līdz</t>
    </r>
    <r>
      <rPr>
        <sz val="14"/>
        <color theme="1"/>
        <rFont val="Calibri"/>
        <family val="2"/>
        <charset val="186"/>
        <scheme val="minor"/>
      </rPr>
      <t xml:space="preserve"> 6 mēnešu vecumam)</t>
    </r>
  </si>
  <si>
    <r>
      <t>Vaislas bullis (</t>
    </r>
    <r>
      <rPr>
        <b/>
        <sz val="14"/>
        <color theme="1"/>
        <rFont val="Calibri"/>
        <family val="2"/>
        <charset val="186"/>
        <scheme val="minor"/>
      </rPr>
      <t>no</t>
    </r>
    <r>
      <rPr>
        <sz val="14"/>
        <color theme="1"/>
        <rFont val="Calibri"/>
        <family val="2"/>
        <charset val="186"/>
        <scheme val="minor"/>
      </rPr>
      <t xml:space="preserve"> 12 mēnešu vecuma)</t>
    </r>
  </si>
  <si>
    <t>20.</t>
  </si>
  <si>
    <t>Tītars, zoss</t>
  </si>
  <si>
    <t>26.</t>
  </si>
  <si>
    <t>Kopā Dzīvnieku vienības</t>
  </si>
  <si>
    <t>Kopā dzīvnieku novietnē radītais kūtsmēslu daudzums, t</t>
  </si>
  <si>
    <t>Kūtsmēslu daudzums, ko nodod citam Operatoram, vai tiek uzglabāts citur, t</t>
  </si>
  <si>
    <t>Pieņemtais kūtsmēslu daudzums no cita Operatora, novietnes, t</t>
  </si>
  <si>
    <t>Kūtsmēslu daudzums, kuru faktiski uzkrāj viena gada laikā, t</t>
  </si>
  <si>
    <r>
      <rPr>
        <sz val="11"/>
        <color rgb="FF00B050"/>
        <rFont val="Calibri"/>
        <family val="2"/>
        <charset val="186"/>
        <scheme val="minor"/>
      </rPr>
      <t>Piezīmes.</t>
    </r>
    <r>
      <rPr>
        <sz val="11"/>
        <color theme="1"/>
        <rFont val="Calibri"/>
        <family val="2"/>
        <scheme val="minor"/>
      </rPr>
      <t xml:space="preserve">
1. Dzīvnieku vienības uz vienu vietu kūtī gadā aprēķinātas, ievērojot šādu ražošanas ciklu skaitu gadā:
1 telei līdz 6 mēnešu vecumam – 2 cikli;
2 sivēnmātei ar sivēniem – 2,35 metieni;
3 nobarojamai cūkai – 3,2 cikli;
4 jauncūkai – 1,85 cikli;
5 broileram un jaunputnam – 6,5 cikli.</t>
    </r>
  </si>
  <si>
    <r>
      <rPr>
        <b/>
        <sz val="14"/>
        <color rgb="FFFF0000"/>
        <rFont val="Calibri"/>
        <family val="2"/>
        <charset val="186"/>
        <scheme val="minor"/>
      </rPr>
      <t xml:space="preserve">SVARĪGI: </t>
    </r>
    <r>
      <rPr>
        <sz val="14"/>
        <color theme="1"/>
        <rFont val="Calibri"/>
        <family val="2"/>
        <scheme val="minor"/>
      </rPr>
      <t>Ja nav norādīts dzīvnieku veids: Ar kūtsmēsliem un fermentācijas atliekām iestrādātais slāpekļa daudzums vienā lauksaimniecībā izmantojamās zemes hektārā gadā nedrīkst pārsniegt 170 kilogramu, kas atbilst 1,7 dzīvnieku vienībām;</t>
    </r>
  </si>
  <si>
    <t>Tabula Nr.1</t>
  </si>
  <si>
    <t>Tabula Nr.2</t>
  </si>
  <si>
    <t>Tabula Nr.3</t>
  </si>
  <si>
    <t>Teorētiskais daudzums no MK not tabulās 1, 2. Kop aprēķins 3 tabula</t>
  </si>
  <si>
    <t>Teorētiskais daudzums no MK not tabulās 1, 2., Kop aprēķins 3 tabula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</si>
</sst>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26]General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vertAlign val="subscript"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414142"/>
      <name val="Calibri"/>
      <family val="2"/>
      <charset val="186"/>
      <scheme val="minor"/>
    </font>
    <font>
      <vertAlign val="superscript"/>
      <sz val="12"/>
      <name val="Calibri"/>
      <family val="2"/>
      <charset val="186"/>
      <scheme val="minor"/>
    </font>
    <font>
      <sz val="12"/>
      <color rgb="FF414142"/>
      <name val="Calibri"/>
      <family val="2"/>
      <charset val="186"/>
      <scheme val="minor"/>
    </font>
    <font>
      <b/>
      <sz val="14"/>
      <color rgb="FF00B05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/>
      <diagonal/>
    </border>
    <border>
      <left style="thin">
        <color rgb="FF414142"/>
      </left>
      <right style="thin">
        <color rgb="FF414142"/>
      </right>
      <top/>
      <bottom style="thin">
        <color rgb="FF414142"/>
      </bottom>
      <diagonal/>
    </border>
    <border>
      <left style="thin">
        <color rgb="FF414142"/>
      </left>
      <right/>
      <top style="thin">
        <color rgb="FF414142"/>
      </top>
      <bottom style="thin">
        <color rgb="FF414142"/>
      </bottom>
      <diagonal/>
    </border>
    <border>
      <left/>
      <right/>
      <top style="thin">
        <color rgb="FF414142"/>
      </top>
      <bottom style="thin">
        <color rgb="FF414142"/>
      </bottom>
      <diagonal/>
    </border>
    <border>
      <left style="thin">
        <color rgb="FF414142"/>
      </left>
      <right style="thin">
        <color rgb="FF414142"/>
      </right>
      <top/>
      <bottom/>
      <diagonal/>
    </border>
    <border>
      <left style="thin">
        <color rgb="FF414142"/>
      </left>
      <right/>
      <top style="thin">
        <color rgb="FF414142"/>
      </top>
      <bottom/>
      <diagonal/>
    </border>
    <border>
      <left style="thin">
        <color rgb="FF414142"/>
      </left>
      <right/>
      <top/>
      <bottom style="thin">
        <color rgb="FF4141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/>
      <diagonal/>
    </border>
    <border>
      <left style="thin">
        <color rgb="FF414142"/>
      </left>
      <right style="medium">
        <color indexed="64"/>
      </right>
      <top style="thin">
        <color rgb="FF414142"/>
      </top>
      <bottom/>
      <diagonal/>
    </border>
    <border>
      <left style="medium">
        <color indexed="64"/>
      </left>
      <right style="thin">
        <color rgb="FF414142"/>
      </right>
      <top/>
      <bottom/>
      <diagonal/>
    </border>
    <border>
      <left style="thin">
        <color rgb="FF41414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414142"/>
      </right>
      <top/>
      <bottom style="thin">
        <color rgb="FF414142"/>
      </bottom>
      <diagonal/>
    </border>
    <border>
      <left style="thin">
        <color rgb="FF414142"/>
      </left>
      <right style="medium">
        <color indexed="64"/>
      </right>
      <top/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>
      <left style="medium">
        <color indexed="64"/>
      </left>
      <right style="thin">
        <color rgb="FF414142"/>
      </right>
      <top/>
      <bottom style="medium">
        <color indexed="64"/>
      </bottom>
      <diagonal/>
    </border>
    <border>
      <left style="thin">
        <color rgb="FF414142"/>
      </left>
      <right style="thin">
        <color rgb="FF414142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9" fillId="0" borderId="0"/>
  </cellStyleXfs>
  <cellXfs count="2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left" vertical="top" wrapText="1"/>
    </xf>
    <xf numFmtId="0" fontId="15" fillId="0" borderId="0" xfId="0" applyFont="1"/>
    <xf numFmtId="0" fontId="16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40" xfId="0" applyFont="1" applyBorder="1"/>
    <xf numFmtId="0" fontId="15" fillId="0" borderId="41" xfId="0" applyFont="1" applyBorder="1"/>
    <xf numFmtId="0" fontId="18" fillId="0" borderId="0" xfId="0" applyFont="1" applyAlignment="1">
      <alignment horizontal="center" wrapText="1"/>
    </xf>
    <xf numFmtId="0" fontId="16" fillId="2" borderId="5" xfId="0" applyFont="1" applyFill="1" applyBorder="1" applyAlignment="1">
      <alignment vertical="top" wrapText="1"/>
    </xf>
    <xf numFmtId="0" fontId="16" fillId="2" borderId="5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/>
    <xf numFmtId="0" fontId="16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15" fillId="0" borderId="1" xfId="0" applyFont="1" applyBorder="1" applyAlignment="1">
      <alignment horizontal="left"/>
    </xf>
    <xf numFmtId="0" fontId="13" fillId="3" borderId="1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13" fillId="3" borderId="2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21" fillId="3" borderId="1" xfId="0" applyFont="1" applyFill="1" applyBorder="1"/>
    <xf numFmtId="0" fontId="15" fillId="0" borderId="4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1" fontId="15" fillId="6" borderId="45" xfId="0" applyNumberFormat="1" applyFont="1" applyFill="1" applyBorder="1" applyAlignment="1">
      <alignment horizontal="center"/>
    </xf>
    <xf numFmtId="0" fontId="15" fillId="6" borderId="49" xfId="0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 vertical="top" wrapText="1"/>
    </xf>
    <xf numFmtId="0" fontId="16" fillId="2" borderId="55" xfId="0" applyFont="1" applyFill="1" applyBorder="1" applyAlignment="1">
      <alignment vertical="top" wrapText="1"/>
    </xf>
    <xf numFmtId="0" fontId="16" fillId="2" borderId="57" xfId="0" applyFont="1" applyFill="1" applyBorder="1" applyAlignment="1">
      <alignment horizontal="center" vertical="top" wrapText="1"/>
    </xf>
    <xf numFmtId="0" fontId="16" fillId="2" borderId="59" xfId="0" applyFont="1" applyFill="1" applyBorder="1" applyAlignment="1">
      <alignment vertical="top" wrapText="1"/>
    </xf>
    <xf numFmtId="0" fontId="16" fillId="2" borderId="60" xfId="0" applyFont="1" applyFill="1" applyBorder="1" applyAlignment="1">
      <alignment horizontal="center" vertical="top" wrapText="1"/>
    </xf>
    <xf numFmtId="0" fontId="16" fillId="2" borderId="61" xfId="0" applyFont="1" applyFill="1" applyBorder="1" applyAlignment="1">
      <alignment vertical="top" wrapText="1"/>
    </xf>
    <xf numFmtId="0" fontId="16" fillId="2" borderId="62" xfId="0" applyFont="1" applyFill="1" applyBorder="1" applyAlignment="1">
      <alignment vertical="top" wrapText="1"/>
    </xf>
    <xf numFmtId="0" fontId="16" fillId="2" borderId="63" xfId="0" applyFont="1" applyFill="1" applyBorder="1" applyAlignment="1">
      <alignment horizontal="center" vertical="top" wrapText="1"/>
    </xf>
    <xf numFmtId="0" fontId="16" fillId="0" borderId="34" xfId="0" applyFont="1" applyBorder="1"/>
    <xf numFmtId="0" fontId="16" fillId="0" borderId="35" xfId="0" applyFont="1" applyBorder="1"/>
    <xf numFmtId="0" fontId="16" fillId="2" borderId="53" xfId="0" applyFont="1" applyFill="1" applyBorder="1" applyAlignment="1">
      <alignment horizontal="center" wrapText="1"/>
    </xf>
    <xf numFmtId="0" fontId="16" fillId="2" borderId="55" xfId="0" applyFont="1" applyFill="1" applyBorder="1" applyAlignment="1">
      <alignment wrapText="1"/>
    </xf>
    <xf numFmtId="0" fontId="16" fillId="2" borderId="57" xfId="0" applyFont="1" applyFill="1" applyBorder="1" applyAlignment="1">
      <alignment horizontal="center" wrapText="1"/>
    </xf>
    <xf numFmtId="0" fontId="16" fillId="2" borderId="62" xfId="0" applyFont="1" applyFill="1" applyBorder="1" applyAlignment="1">
      <alignment horizontal="center" vertical="top" wrapText="1"/>
    </xf>
    <xf numFmtId="0" fontId="15" fillId="0" borderId="38" xfId="0" applyFont="1" applyBorder="1" applyAlignment="1">
      <alignment horizontal="left"/>
    </xf>
    <xf numFmtId="0" fontId="15" fillId="0" borderId="45" xfId="0" applyFont="1" applyBorder="1"/>
    <xf numFmtId="0" fontId="15" fillId="0" borderId="49" xfId="0" applyFont="1" applyBorder="1"/>
    <xf numFmtId="0" fontId="15" fillId="7" borderId="0" xfId="0" applyFont="1" applyFill="1" applyAlignment="1">
      <alignment wrapText="1"/>
    </xf>
    <xf numFmtId="0" fontId="7" fillId="7" borderId="0" xfId="0" applyFont="1" applyFill="1"/>
    <xf numFmtId="0" fontId="15" fillId="6" borderId="1" xfId="0" applyFont="1" applyFill="1" applyBorder="1" applyAlignment="1">
      <alignment horizontal="center"/>
    </xf>
    <xf numFmtId="1" fontId="15" fillId="6" borderId="1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left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14" fillId="5" borderId="18" xfId="0" applyFont="1" applyFill="1" applyBorder="1" applyAlignment="1">
      <alignment horizontal="center" wrapText="1"/>
    </xf>
    <xf numFmtId="0" fontId="23" fillId="5" borderId="19" xfId="0" applyFont="1" applyFill="1" applyBorder="1" applyAlignment="1">
      <alignment horizontal="center" wrapText="1"/>
    </xf>
    <xf numFmtId="0" fontId="23" fillId="5" borderId="20" xfId="0" applyFont="1" applyFill="1" applyBorder="1" applyAlignment="1">
      <alignment horizontal="center" wrapText="1"/>
    </xf>
    <xf numFmtId="0" fontId="23" fillId="5" borderId="34" xfId="0" applyFont="1" applyFill="1" applyBorder="1" applyAlignment="1">
      <alignment horizontal="center" wrapText="1"/>
    </xf>
    <xf numFmtId="0" fontId="23" fillId="5" borderId="0" xfId="0" applyFont="1" applyFill="1" applyAlignment="1">
      <alignment horizontal="center" wrapText="1"/>
    </xf>
    <xf numFmtId="0" fontId="23" fillId="5" borderId="35" xfId="0" applyFont="1" applyFill="1" applyBorder="1" applyAlignment="1">
      <alignment horizontal="center" wrapText="1"/>
    </xf>
    <xf numFmtId="0" fontId="23" fillId="5" borderId="21" xfId="0" applyFont="1" applyFill="1" applyBorder="1" applyAlignment="1">
      <alignment horizontal="center" wrapText="1"/>
    </xf>
    <xf numFmtId="0" fontId="23" fillId="5" borderId="22" xfId="0" applyFont="1" applyFill="1" applyBorder="1" applyAlignment="1">
      <alignment horizontal="center" wrapText="1"/>
    </xf>
    <xf numFmtId="0" fontId="23" fillId="5" borderId="23" xfId="0" applyFont="1" applyFill="1" applyBorder="1" applyAlignment="1">
      <alignment horizontal="center" wrapText="1"/>
    </xf>
    <xf numFmtId="0" fontId="11" fillId="3" borderId="3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 vertical="top" wrapText="1"/>
    </xf>
    <xf numFmtId="0" fontId="13" fillId="3" borderId="21" xfId="0" applyFont="1" applyFill="1" applyBorder="1" applyAlignment="1">
      <alignment horizontal="right"/>
    </xf>
    <xf numFmtId="0" fontId="13" fillId="3" borderId="22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right" wrapText="1"/>
    </xf>
    <xf numFmtId="0" fontId="13" fillId="3" borderId="16" xfId="0" applyFont="1" applyFill="1" applyBorder="1" applyAlignment="1">
      <alignment horizontal="right" wrapText="1"/>
    </xf>
    <xf numFmtId="0" fontId="13" fillId="3" borderId="17" xfId="0" applyFont="1" applyFill="1" applyBorder="1" applyAlignment="1">
      <alignment horizontal="right" wrapText="1"/>
    </xf>
    <xf numFmtId="0" fontId="21" fillId="3" borderId="1" xfId="0" applyFont="1" applyFill="1" applyBorder="1" applyAlignment="1">
      <alignment horizontal="right" wrapText="1"/>
    </xf>
    <xf numFmtId="0" fontId="21" fillId="3" borderId="15" xfId="0" applyFont="1" applyFill="1" applyBorder="1" applyAlignment="1">
      <alignment horizontal="right" wrapText="1"/>
    </xf>
    <xf numFmtId="0" fontId="21" fillId="3" borderId="16" xfId="0" applyFont="1" applyFill="1" applyBorder="1" applyAlignment="1">
      <alignment horizontal="right" wrapText="1"/>
    </xf>
    <xf numFmtId="0" fontId="21" fillId="3" borderId="17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5" fillId="0" borderId="3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8" fillId="8" borderId="18" xfId="0" applyFont="1" applyFill="1" applyBorder="1" applyAlignment="1">
      <alignment horizontal="center" wrapText="1"/>
    </xf>
    <xf numFmtId="0" fontId="8" fillId="8" borderId="19" xfId="0" applyFont="1" applyFill="1" applyBorder="1" applyAlignment="1">
      <alignment horizontal="center" wrapText="1"/>
    </xf>
    <xf numFmtId="0" fontId="8" fillId="8" borderId="20" xfId="0" applyFont="1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wrapText="1"/>
    </xf>
    <xf numFmtId="0" fontId="8" fillId="8" borderId="22" xfId="0" applyFont="1" applyFill="1" applyBorder="1" applyAlignment="1">
      <alignment horizontal="center" wrapText="1"/>
    </xf>
    <xf numFmtId="0" fontId="8" fillId="8" borderId="23" xfId="0" applyFont="1" applyFill="1" applyBorder="1" applyAlignment="1">
      <alignment horizontal="center" wrapText="1"/>
    </xf>
    <xf numFmtId="2" fontId="8" fillId="8" borderId="24" xfId="0" applyNumberFormat="1" applyFont="1" applyFill="1" applyBorder="1" applyAlignment="1">
      <alignment horizontal="center"/>
    </xf>
    <xf numFmtId="2" fontId="8" fillId="8" borderId="25" xfId="0" applyNumberFormat="1" applyFont="1" applyFill="1" applyBorder="1" applyAlignment="1">
      <alignment horizontal="center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8" fillId="8" borderId="24" xfId="0" applyFont="1" applyFill="1" applyBorder="1" applyAlignment="1">
      <alignment horizontal="center"/>
    </xf>
    <xf numFmtId="0" fontId="8" fillId="8" borderId="25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7" fillId="0" borderId="3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horizontal="right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2" borderId="6" xfId="0" applyFont="1" applyFill="1" applyBorder="1" applyAlignment="1">
      <alignment wrapText="1"/>
    </xf>
    <xf numFmtId="0" fontId="16" fillId="2" borderId="7" xfId="0" applyFont="1" applyFill="1" applyBorder="1" applyAlignment="1">
      <alignment wrapText="1"/>
    </xf>
    <xf numFmtId="0" fontId="16" fillId="2" borderId="53" xfId="0" applyFont="1" applyFill="1" applyBorder="1" applyAlignment="1">
      <alignment wrapText="1"/>
    </xf>
    <xf numFmtId="0" fontId="16" fillId="2" borderId="57" xfId="0" applyFont="1" applyFill="1" applyBorder="1" applyAlignment="1">
      <alignment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54" xfId="0" applyFont="1" applyFill="1" applyBorder="1" applyAlignment="1">
      <alignment horizontal="center" vertical="top" wrapText="1"/>
    </xf>
    <xf numFmtId="0" fontId="16" fillId="2" borderId="56" xfId="0" applyFont="1" applyFill="1" applyBorder="1" applyAlignment="1">
      <alignment horizontal="center" vertical="top" wrapText="1"/>
    </xf>
    <xf numFmtId="0" fontId="16" fillId="2" borderId="58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wrapText="1"/>
    </xf>
    <xf numFmtId="0" fontId="8" fillId="7" borderId="51" xfId="0" applyFont="1" applyFill="1" applyBorder="1" applyAlignment="1">
      <alignment horizontal="center" wrapText="1"/>
    </xf>
    <xf numFmtId="0" fontId="8" fillId="7" borderId="52" xfId="0" applyFont="1" applyFill="1" applyBorder="1" applyAlignment="1">
      <alignment horizontal="center" wrapText="1"/>
    </xf>
    <xf numFmtId="0" fontId="16" fillId="2" borderId="54" xfId="0" applyFont="1" applyFill="1" applyBorder="1" applyAlignment="1">
      <alignment horizontal="center" wrapText="1"/>
    </xf>
    <xf numFmtId="0" fontId="16" fillId="2" borderId="56" xfId="0" applyFont="1" applyFill="1" applyBorder="1" applyAlignment="1">
      <alignment horizontal="center" wrapText="1"/>
    </xf>
    <xf numFmtId="0" fontId="16" fillId="2" borderId="58" xfId="0" applyFont="1" applyFill="1" applyBorder="1" applyAlignment="1">
      <alignment horizontal="center" wrapText="1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67" xfId="0" applyFont="1" applyBorder="1" applyAlignment="1">
      <alignment horizontal="left"/>
    </xf>
    <xf numFmtId="0" fontId="15" fillId="0" borderId="68" xfId="0" applyFont="1" applyBorder="1" applyAlignment="1">
      <alignment horizontal="left"/>
    </xf>
    <xf numFmtId="0" fontId="15" fillId="0" borderId="46" xfId="0" applyFont="1" applyBorder="1" applyAlignment="1">
      <alignment horizontal="center" wrapText="1"/>
    </xf>
    <xf numFmtId="0" fontId="15" fillId="0" borderId="47" xfId="0" applyFont="1" applyBorder="1" applyAlignment="1">
      <alignment horizontal="center" wrapText="1"/>
    </xf>
    <xf numFmtId="0" fontId="15" fillId="0" borderId="48" xfId="0" applyFont="1" applyBorder="1" applyAlignment="1">
      <alignment horizontal="center" wrapText="1"/>
    </xf>
    <xf numFmtId="0" fontId="8" fillId="7" borderId="36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left" wrapText="1"/>
    </xf>
    <xf numFmtId="0" fontId="8" fillId="7" borderId="38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0" fontId="15" fillId="0" borderId="44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wrapText="1"/>
    </xf>
    <xf numFmtId="164" fontId="8" fillId="7" borderId="66" xfId="0" applyNumberFormat="1" applyFont="1" applyFill="1" applyBorder="1" applyAlignment="1">
      <alignment horizontal="center"/>
    </xf>
    <xf numFmtId="164" fontId="8" fillId="7" borderId="45" xfId="0" applyNumberFormat="1" applyFont="1" applyFill="1" applyBorder="1" applyAlignment="1">
      <alignment horizontal="center"/>
    </xf>
    <xf numFmtId="0" fontId="15" fillId="0" borderId="38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2" borderId="64" xfId="0" applyFont="1" applyFill="1" applyBorder="1" applyAlignment="1">
      <alignment wrapText="1"/>
    </xf>
    <xf numFmtId="0" fontId="16" fillId="2" borderId="65" xfId="0" applyFont="1" applyFill="1" applyBorder="1" applyAlignment="1">
      <alignment wrapText="1"/>
    </xf>
  </cellXfs>
  <cellStyles count="2">
    <cellStyle name="Excel Built-in Normal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6275-4D3C-45FF-85AF-9E1548148674}">
  <dimension ref="B2:R51"/>
  <sheetViews>
    <sheetView topLeftCell="A8" zoomScale="90" zoomScaleNormal="90" workbookViewId="0">
      <selection activeCell="P14" sqref="P14"/>
    </sheetView>
  </sheetViews>
  <sheetFormatPr defaultRowHeight="15" x14ac:dyDescent="0.25"/>
  <cols>
    <col min="3" max="3" width="7.28515625" customWidth="1"/>
    <col min="4" max="4" width="35.7109375" customWidth="1"/>
    <col min="5" max="5" width="19.5703125" customWidth="1"/>
    <col min="6" max="6" width="20" customWidth="1"/>
    <col min="7" max="7" width="18.85546875" customWidth="1"/>
    <col min="18" max="18" width="17.7109375" customWidth="1"/>
  </cols>
  <sheetData>
    <row r="2" spans="2:18" ht="18.75" x14ac:dyDescent="0.3">
      <c r="B2" s="99" t="s">
        <v>53</v>
      </c>
      <c r="C2" s="100"/>
      <c r="D2" s="100"/>
      <c r="E2" s="100"/>
      <c r="F2" s="100"/>
      <c r="G2" s="100"/>
    </row>
    <row r="3" spans="2:18" ht="15.75" thickBot="1" x14ac:dyDescent="0.3"/>
    <row r="4" spans="2:18" ht="37.5" x14ac:dyDescent="0.25">
      <c r="C4" s="19" t="s">
        <v>0</v>
      </c>
      <c r="D4" s="19" t="s">
        <v>2</v>
      </c>
      <c r="E4" s="19" t="s">
        <v>4</v>
      </c>
      <c r="F4" s="104" t="s">
        <v>51</v>
      </c>
      <c r="G4" s="104" t="s">
        <v>52</v>
      </c>
      <c r="J4" s="90" t="s">
        <v>167</v>
      </c>
      <c r="K4" s="91"/>
      <c r="L4" s="91"/>
      <c r="M4" s="91"/>
      <c r="N4" s="91"/>
      <c r="O4" s="91"/>
      <c r="P4" s="91"/>
      <c r="Q4" s="91"/>
      <c r="R4" s="92"/>
    </row>
    <row r="5" spans="2:18" ht="18.75" x14ac:dyDescent="0.25">
      <c r="C5" s="19" t="s">
        <v>1</v>
      </c>
      <c r="D5" s="19" t="s">
        <v>3</v>
      </c>
      <c r="E5" s="19" t="s">
        <v>5</v>
      </c>
      <c r="F5" s="104"/>
      <c r="G5" s="104"/>
      <c r="J5" s="93"/>
      <c r="K5" s="94"/>
      <c r="L5" s="94"/>
      <c r="M5" s="94"/>
      <c r="N5" s="94"/>
      <c r="O5" s="94"/>
      <c r="P5" s="94"/>
      <c r="Q5" s="94"/>
      <c r="R5" s="95"/>
    </row>
    <row r="6" spans="2:18" ht="27" customHeight="1" thickBot="1" x14ac:dyDescent="0.3">
      <c r="C6" s="20" t="s">
        <v>6</v>
      </c>
      <c r="D6" s="21" t="s">
        <v>7</v>
      </c>
      <c r="E6" s="22">
        <v>0.7</v>
      </c>
      <c r="F6" s="22">
        <v>0</v>
      </c>
      <c r="G6" s="23">
        <f>(F6*E6)</f>
        <v>0</v>
      </c>
      <c r="J6" s="96"/>
      <c r="K6" s="97"/>
      <c r="L6" s="97"/>
      <c r="M6" s="97"/>
      <c r="N6" s="97"/>
      <c r="O6" s="97"/>
      <c r="P6" s="97"/>
      <c r="Q6" s="97"/>
      <c r="R6" s="98"/>
    </row>
    <row r="7" spans="2:18" ht="23.25" customHeight="1" x14ac:dyDescent="0.25">
      <c r="C7" s="20" t="s">
        <v>8</v>
      </c>
      <c r="D7" s="21" t="s">
        <v>9</v>
      </c>
      <c r="E7" s="22">
        <v>0.59</v>
      </c>
      <c r="F7" s="22">
        <v>16</v>
      </c>
      <c r="G7" s="23">
        <f t="shared" ref="G7:G38" si="0">(F7*E7)</f>
        <v>9.44</v>
      </c>
    </row>
    <row r="8" spans="2:18" ht="39.75" customHeight="1" x14ac:dyDescent="0.25">
      <c r="C8" s="20" t="s">
        <v>10</v>
      </c>
      <c r="D8" s="21" t="s">
        <v>157</v>
      </c>
      <c r="E8" s="22">
        <v>0.6</v>
      </c>
      <c r="F8" s="22">
        <v>0</v>
      </c>
      <c r="G8" s="23">
        <f t="shared" si="0"/>
        <v>0</v>
      </c>
    </row>
    <row r="9" spans="2:18" ht="40.5" customHeight="1" x14ac:dyDescent="0.25">
      <c r="C9" s="20" t="s">
        <v>11</v>
      </c>
      <c r="D9" s="21" t="s">
        <v>156</v>
      </c>
      <c r="E9" s="48"/>
      <c r="F9" s="48"/>
      <c r="G9" s="49"/>
    </row>
    <row r="10" spans="2:18" ht="18.75" x14ac:dyDescent="0.25">
      <c r="C10" s="20"/>
      <c r="D10" s="24" t="s">
        <v>12</v>
      </c>
      <c r="E10" s="22">
        <v>0.11</v>
      </c>
      <c r="F10" s="22">
        <v>5</v>
      </c>
      <c r="G10" s="23">
        <f t="shared" si="0"/>
        <v>0.55000000000000004</v>
      </c>
    </row>
    <row r="11" spans="2:18" ht="18.75" x14ac:dyDescent="0.25">
      <c r="C11" s="20"/>
      <c r="D11" s="24" t="s">
        <v>13</v>
      </c>
      <c r="E11" s="22">
        <v>0.221</v>
      </c>
      <c r="F11" s="22">
        <v>0</v>
      </c>
      <c r="G11" s="23">
        <f t="shared" si="0"/>
        <v>0</v>
      </c>
    </row>
    <row r="12" spans="2:18" ht="18.75" x14ac:dyDescent="0.25">
      <c r="C12" s="20" t="s">
        <v>14</v>
      </c>
      <c r="D12" s="21" t="s">
        <v>15</v>
      </c>
      <c r="E12" s="22">
        <v>0.35</v>
      </c>
      <c r="F12" s="22">
        <v>1</v>
      </c>
      <c r="G12" s="23">
        <f t="shared" si="0"/>
        <v>0.35</v>
      </c>
    </row>
    <row r="13" spans="2:18" ht="51.75" customHeight="1" x14ac:dyDescent="0.25">
      <c r="C13" s="20" t="s">
        <v>16</v>
      </c>
      <c r="D13" s="21" t="s">
        <v>155</v>
      </c>
      <c r="E13" s="22">
        <v>0.5</v>
      </c>
      <c r="F13" s="22">
        <v>1</v>
      </c>
      <c r="G13" s="23">
        <f t="shared" si="0"/>
        <v>0.5</v>
      </c>
    </row>
    <row r="14" spans="2:18" ht="62.25" customHeight="1" x14ac:dyDescent="0.25">
      <c r="C14" s="20" t="s">
        <v>17</v>
      </c>
      <c r="D14" s="21" t="s">
        <v>153</v>
      </c>
      <c r="E14" s="22">
        <v>0.2</v>
      </c>
      <c r="F14" s="22">
        <v>3</v>
      </c>
      <c r="G14" s="23">
        <f t="shared" si="0"/>
        <v>0.60000000000000009</v>
      </c>
    </row>
    <row r="15" spans="2:18" ht="68.25" customHeight="1" x14ac:dyDescent="0.25">
      <c r="C15" s="20" t="s">
        <v>18</v>
      </c>
      <c r="D15" s="21" t="s">
        <v>154</v>
      </c>
      <c r="E15" s="22">
        <v>0.45</v>
      </c>
      <c r="F15" s="22">
        <v>1</v>
      </c>
      <c r="G15" s="23">
        <f t="shared" si="0"/>
        <v>0.45</v>
      </c>
    </row>
    <row r="16" spans="2:18" ht="37.5" customHeight="1" x14ac:dyDescent="0.25">
      <c r="C16" s="101" t="s">
        <v>19</v>
      </c>
      <c r="D16" s="21" t="s">
        <v>20</v>
      </c>
      <c r="E16" s="48"/>
      <c r="F16" s="48"/>
      <c r="G16" s="49"/>
    </row>
    <row r="17" spans="3:7" ht="18.75" x14ac:dyDescent="0.25">
      <c r="C17" s="101"/>
      <c r="D17" s="27" t="s">
        <v>21</v>
      </c>
      <c r="E17" s="22">
        <v>0.08</v>
      </c>
      <c r="F17" s="22">
        <v>0</v>
      </c>
      <c r="G17" s="23">
        <f t="shared" si="0"/>
        <v>0</v>
      </c>
    </row>
    <row r="18" spans="3:7" ht="18.75" x14ac:dyDescent="0.25">
      <c r="C18" s="101"/>
      <c r="D18" s="27" t="s">
        <v>13</v>
      </c>
      <c r="E18" s="22">
        <v>0.192</v>
      </c>
      <c r="F18" s="22">
        <v>0</v>
      </c>
      <c r="G18" s="23">
        <f t="shared" si="0"/>
        <v>0</v>
      </c>
    </row>
    <row r="19" spans="3:7" ht="18.75" x14ac:dyDescent="0.25">
      <c r="C19" s="20" t="s">
        <v>22</v>
      </c>
      <c r="D19" s="21" t="s">
        <v>23</v>
      </c>
      <c r="E19" s="22">
        <v>0.2</v>
      </c>
      <c r="F19" s="22">
        <v>0</v>
      </c>
      <c r="G19" s="23">
        <f t="shared" si="0"/>
        <v>0</v>
      </c>
    </row>
    <row r="20" spans="3:7" ht="18.75" x14ac:dyDescent="0.25">
      <c r="C20" s="101" t="s">
        <v>24</v>
      </c>
      <c r="D20" s="21" t="s">
        <v>25</v>
      </c>
      <c r="E20" s="48"/>
      <c r="F20" s="48"/>
      <c r="G20" s="49"/>
    </row>
    <row r="21" spans="3:7" ht="18.75" x14ac:dyDescent="0.25">
      <c r="C21" s="101"/>
      <c r="D21" s="27" t="s">
        <v>12</v>
      </c>
      <c r="E21" s="22">
        <v>0.03</v>
      </c>
      <c r="F21" s="22">
        <v>0</v>
      </c>
      <c r="G21" s="23">
        <f t="shared" si="0"/>
        <v>0</v>
      </c>
    </row>
    <row r="22" spans="3:7" ht="18.75" x14ac:dyDescent="0.25">
      <c r="C22" s="101"/>
      <c r="D22" s="27" t="s">
        <v>13</v>
      </c>
      <c r="E22" s="22">
        <v>0.10299999999999999</v>
      </c>
      <c r="F22" s="22">
        <v>0</v>
      </c>
      <c r="G22" s="23">
        <f t="shared" si="0"/>
        <v>0</v>
      </c>
    </row>
    <row r="23" spans="3:7" ht="18.75" x14ac:dyDescent="0.25">
      <c r="C23" s="20" t="s">
        <v>26</v>
      </c>
      <c r="D23" s="21" t="s">
        <v>27</v>
      </c>
      <c r="E23" s="22">
        <v>0.18</v>
      </c>
      <c r="F23" s="22">
        <v>0</v>
      </c>
      <c r="G23" s="23">
        <f t="shared" si="0"/>
        <v>0</v>
      </c>
    </row>
    <row r="24" spans="3:7" ht="18.75" x14ac:dyDescent="0.25">
      <c r="C24" s="20"/>
      <c r="D24" s="24" t="s">
        <v>13</v>
      </c>
      <c r="E24" s="22">
        <v>0.154</v>
      </c>
      <c r="F24" s="22">
        <v>0</v>
      </c>
      <c r="G24" s="23">
        <f t="shared" si="0"/>
        <v>0</v>
      </c>
    </row>
    <row r="25" spans="3:7" ht="18.75" x14ac:dyDescent="0.25">
      <c r="C25" s="101" t="s">
        <v>28</v>
      </c>
      <c r="D25" s="21" t="s">
        <v>29</v>
      </c>
      <c r="E25" s="48"/>
      <c r="F25" s="48"/>
      <c r="G25" s="49"/>
    </row>
    <row r="26" spans="3:7" ht="18.75" x14ac:dyDescent="0.25">
      <c r="C26" s="101"/>
      <c r="D26" s="24" t="s">
        <v>12</v>
      </c>
      <c r="E26" s="22">
        <v>7.0000000000000001E-3</v>
      </c>
      <c r="F26" s="22">
        <v>0</v>
      </c>
      <c r="G26" s="23">
        <f t="shared" si="0"/>
        <v>0</v>
      </c>
    </row>
    <row r="27" spans="3:7" ht="18.75" x14ac:dyDescent="0.25">
      <c r="C27" s="20" t="s">
        <v>30</v>
      </c>
      <c r="D27" s="21" t="s">
        <v>31</v>
      </c>
      <c r="E27" s="22">
        <v>0.13</v>
      </c>
      <c r="F27" s="22">
        <v>0</v>
      </c>
      <c r="G27" s="23">
        <f t="shared" si="0"/>
        <v>0</v>
      </c>
    </row>
    <row r="28" spans="3:7" ht="18.75" x14ac:dyDescent="0.25">
      <c r="C28" s="20" t="s">
        <v>32</v>
      </c>
      <c r="D28" s="21" t="s">
        <v>33</v>
      </c>
      <c r="E28" s="22">
        <v>0.13</v>
      </c>
      <c r="F28" s="22">
        <v>0</v>
      </c>
      <c r="G28" s="23">
        <f t="shared" si="0"/>
        <v>0</v>
      </c>
    </row>
    <row r="29" spans="3:7" ht="18.75" x14ac:dyDescent="0.25">
      <c r="C29" s="20" t="s">
        <v>34</v>
      </c>
      <c r="D29" s="21" t="s">
        <v>35</v>
      </c>
      <c r="E29" s="22">
        <v>0.48</v>
      </c>
      <c r="F29" s="22">
        <v>0</v>
      </c>
      <c r="G29" s="23">
        <f t="shared" si="0"/>
        <v>0</v>
      </c>
    </row>
    <row r="30" spans="3:7" ht="18.75" x14ac:dyDescent="0.25">
      <c r="C30" s="20" t="s">
        <v>36</v>
      </c>
      <c r="D30" s="21" t="s">
        <v>37</v>
      </c>
      <c r="E30" s="22">
        <v>6.0000000000000001E-3</v>
      </c>
      <c r="F30" s="22">
        <v>0</v>
      </c>
      <c r="G30" s="23">
        <f t="shared" si="0"/>
        <v>0</v>
      </c>
    </row>
    <row r="31" spans="3:7" ht="18.75" x14ac:dyDescent="0.25">
      <c r="C31" s="101" t="s">
        <v>38</v>
      </c>
      <c r="D31" s="21" t="s">
        <v>39</v>
      </c>
      <c r="E31" s="48"/>
      <c r="F31" s="48"/>
      <c r="G31" s="49"/>
    </row>
    <row r="32" spans="3:7" ht="18.75" x14ac:dyDescent="0.25">
      <c r="C32" s="101"/>
      <c r="D32" s="24" t="s">
        <v>40</v>
      </c>
      <c r="E32" s="22">
        <v>4.0000000000000002E-4</v>
      </c>
      <c r="F32" s="22">
        <v>0</v>
      </c>
      <c r="G32" s="23">
        <f t="shared" si="0"/>
        <v>0</v>
      </c>
    </row>
    <row r="33" spans="3:7" ht="18.75" x14ac:dyDescent="0.25">
      <c r="C33" s="101"/>
      <c r="D33" s="24" t="s">
        <v>13</v>
      </c>
      <c r="E33" s="22">
        <v>3.5000000000000001E-3</v>
      </c>
      <c r="F33" s="22">
        <v>0</v>
      </c>
      <c r="G33" s="23">
        <f t="shared" si="0"/>
        <v>0</v>
      </c>
    </row>
    <row r="34" spans="3:7" ht="18.75" x14ac:dyDescent="0.25">
      <c r="C34" s="20" t="s">
        <v>158</v>
      </c>
      <c r="D34" s="27" t="s">
        <v>159</v>
      </c>
      <c r="E34" s="22">
        <v>0.01</v>
      </c>
      <c r="F34" s="22">
        <v>0</v>
      </c>
      <c r="G34" s="23">
        <f>E34*F34</f>
        <v>0</v>
      </c>
    </row>
    <row r="35" spans="3:7" ht="18.75" x14ac:dyDescent="0.25">
      <c r="C35" s="20" t="s">
        <v>41</v>
      </c>
      <c r="D35" s="21" t="s">
        <v>42</v>
      </c>
      <c r="E35" s="22">
        <v>2.4E-2</v>
      </c>
      <c r="F35" s="22">
        <v>0</v>
      </c>
      <c r="G35" s="23">
        <f t="shared" si="0"/>
        <v>0</v>
      </c>
    </row>
    <row r="36" spans="3:7" ht="18.75" x14ac:dyDescent="0.25">
      <c r="C36" s="20" t="s">
        <v>43</v>
      </c>
      <c r="D36" s="21" t="s">
        <v>44</v>
      </c>
      <c r="E36" s="22">
        <v>0.11</v>
      </c>
      <c r="F36" s="22">
        <v>0</v>
      </c>
      <c r="G36" s="23">
        <f t="shared" si="0"/>
        <v>0</v>
      </c>
    </row>
    <row r="37" spans="3:7" ht="18.75" x14ac:dyDescent="0.25">
      <c r="C37" s="20" t="s">
        <v>45</v>
      </c>
      <c r="D37" s="21" t="s">
        <v>46</v>
      </c>
      <c r="E37" s="22">
        <v>0.05</v>
      </c>
      <c r="F37" s="22">
        <v>0</v>
      </c>
      <c r="G37" s="23">
        <f t="shared" si="0"/>
        <v>0</v>
      </c>
    </row>
    <row r="38" spans="3:7" ht="18.75" x14ac:dyDescent="0.25">
      <c r="C38" s="20" t="s">
        <v>47</v>
      </c>
      <c r="D38" s="21" t="s">
        <v>48</v>
      </c>
      <c r="E38" s="22">
        <v>1.7999999999999999E-2</v>
      </c>
      <c r="F38" s="22">
        <v>0</v>
      </c>
      <c r="G38" s="23">
        <f t="shared" si="0"/>
        <v>0</v>
      </c>
    </row>
    <row r="39" spans="3:7" ht="18.75" x14ac:dyDescent="0.25">
      <c r="C39" s="20" t="s">
        <v>49</v>
      </c>
      <c r="D39" s="21" t="s">
        <v>50</v>
      </c>
      <c r="E39" s="22">
        <v>0.15</v>
      </c>
      <c r="F39" s="22">
        <v>0</v>
      </c>
      <c r="G39" s="23">
        <f>(F39*E39)</f>
        <v>0</v>
      </c>
    </row>
    <row r="40" spans="3:7" ht="18.75" x14ac:dyDescent="0.3">
      <c r="C40" s="25" t="s">
        <v>160</v>
      </c>
      <c r="D40" s="21" t="s">
        <v>148</v>
      </c>
      <c r="E40" s="22">
        <v>2.8999999999999998E-3</v>
      </c>
      <c r="F40" s="26">
        <v>0</v>
      </c>
      <c r="G40" s="23">
        <f>(F40*E40)</f>
        <v>0</v>
      </c>
    </row>
    <row r="41" spans="3:7" ht="19.5" thickBot="1" x14ac:dyDescent="0.35">
      <c r="C41" s="102" t="s">
        <v>161</v>
      </c>
      <c r="D41" s="103"/>
      <c r="E41" s="103"/>
      <c r="F41" s="103"/>
      <c r="G41" s="50">
        <f>SUM(G6:G39)</f>
        <v>11.889999999999999</v>
      </c>
    </row>
    <row r="43" spans="3:7" ht="15.75" thickBot="1" x14ac:dyDescent="0.3"/>
    <row r="44" spans="3:7" x14ac:dyDescent="0.25">
      <c r="C44" s="81" t="s">
        <v>166</v>
      </c>
      <c r="D44" s="82"/>
      <c r="E44" s="82"/>
      <c r="F44" s="82"/>
      <c r="G44" s="83"/>
    </row>
    <row r="45" spans="3:7" x14ac:dyDescent="0.25">
      <c r="C45" s="84"/>
      <c r="D45" s="85"/>
      <c r="E45" s="85"/>
      <c r="F45" s="85"/>
      <c r="G45" s="86"/>
    </row>
    <row r="46" spans="3:7" x14ac:dyDescent="0.25">
      <c r="C46" s="84"/>
      <c r="D46" s="85"/>
      <c r="E46" s="85"/>
      <c r="F46" s="85"/>
      <c r="G46" s="86"/>
    </row>
    <row r="47" spans="3:7" x14ac:dyDescent="0.25">
      <c r="C47" s="84"/>
      <c r="D47" s="85"/>
      <c r="E47" s="85"/>
      <c r="F47" s="85"/>
      <c r="G47" s="86"/>
    </row>
    <row r="48" spans="3:7" x14ac:dyDescent="0.25">
      <c r="C48" s="84"/>
      <c r="D48" s="85"/>
      <c r="E48" s="85"/>
      <c r="F48" s="85"/>
      <c r="G48" s="86"/>
    </row>
    <row r="49" spans="3:7" x14ac:dyDescent="0.25">
      <c r="C49" s="84"/>
      <c r="D49" s="85"/>
      <c r="E49" s="85"/>
      <c r="F49" s="85"/>
      <c r="G49" s="86"/>
    </row>
    <row r="50" spans="3:7" x14ac:dyDescent="0.25">
      <c r="C50" s="84"/>
      <c r="D50" s="85"/>
      <c r="E50" s="85"/>
      <c r="F50" s="85"/>
      <c r="G50" s="86"/>
    </row>
    <row r="51" spans="3:7" ht="88.5" customHeight="1" thickBot="1" x14ac:dyDescent="0.3">
      <c r="C51" s="87"/>
      <c r="D51" s="88"/>
      <c r="E51" s="88"/>
      <c r="F51" s="88"/>
      <c r="G51" s="89"/>
    </row>
  </sheetData>
  <mergeCells count="10">
    <mergeCell ref="C44:G51"/>
    <mergeCell ref="J4:R6"/>
    <mergeCell ref="B2:G2"/>
    <mergeCell ref="C31:C33"/>
    <mergeCell ref="C41:F41"/>
    <mergeCell ref="F4:F5"/>
    <mergeCell ref="G4:G5"/>
    <mergeCell ref="C16:C18"/>
    <mergeCell ref="C20:C22"/>
    <mergeCell ref="C25:C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1FE0-F0C9-4FE2-B952-D03DC9786700}">
  <dimension ref="C1:L39"/>
  <sheetViews>
    <sheetView topLeftCell="A7" workbookViewId="0">
      <selection activeCell="K27" sqref="K27"/>
    </sheetView>
  </sheetViews>
  <sheetFormatPr defaultRowHeight="15" x14ac:dyDescent="0.25"/>
  <cols>
    <col min="3" max="3" width="13.28515625" customWidth="1"/>
    <col min="4" max="4" width="20.42578125" customWidth="1"/>
    <col min="5" max="5" width="15.5703125" customWidth="1"/>
    <col min="10" max="10" width="11.7109375" customWidth="1"/>
    <col min="11" max="11" width="12.42578125" customWidth="1"/>
    <col min="12" max="12" width="13.140625" customWidth="1"/>
  </cols>
  <sheetData>
    <row r="1" spans="3:12" ht="15.75" thickBot="1" x14ac:dyDescent="0.3"/>
    <row r="2" spans="3:12" ht="41.25" customHeight="1" thickBot="1" x14ac:dyDescent="0.3">
      <c r="C2" s="113" t="s">
        <v>104</v>
      </c>
      <c r="D2" s="114"/>
      <c r="E2" s="114"/>
      <c r="F2" s="114"/>
      <c r="G2" s="114"/>
      <c r="H2" s="115"/>
    </row>
    <row r="4" spans="3:12" ht="45" x14ac:dyDescent="0.25">
      <c r="C4" s="3" t="s">
        <v>54</v>
      </c>
      <c r="D4" s="3" t="s">
        <v>55</v>
      </c>
      <c r="E4" s="122" t="s">
        <v>57</v>
      </c>
      <c r="F4" s="122" t="s">
        <v>58</v>
      </c>
      <c r="G4" s="122" t="s">
        <v>59</v>
      </c>
      <c r="H4" s="127" t="s">
        <v>60</v>
      </c>
      <c r="I4" s="128"/>
      <c r="J4" s="128"/>
      <c r="K4" s="4" t="s">
        <v>105</v>
      </c>
      <c r="L4" s="5" t="s">
        <v>106</v>
      </c>
    </row>
    <row r="5" spans="3:12" ht="25.5" x14ac:dyDescent="0.25">
      <c r="C5" s="6" t="s">
        <v>1</v>
      </c>
      <c r="D5" s="6" t="s">
        <v>56</v>
      </c>
      <c r="E5" s="123"/>
      <c r="F5" s="123"/>
      <c r="G5" s="123"/>
      <c r="H5" s="7" t="s">
        <v>61</v>
      </c>
      <c r="I5" s="7" t="s">
        <v>109</v>
      </c>
      <c r="J5" s="8" t="s">
        <v>110</v>
      </c>
      <c r="K5" s="9" t="s">
        <v>107</v>
      </c>
      <c r="L5" s="9" t="s">
        <v>108</v>
      </c>
    </row>
    <row r="6" spans="3:12" ht="25.5" x14ac:dyDescent="0.25">
      <c r="C6" s="116" t="s">
        <v>62</v>
      </c>
      <c r="D6" s="116" t="s">
        <v>63</v>
      </c>
      <c r="E6" s="14" t="s">
        <v>64</v>
      </c>
      <c r="F6" s="10">
        <v>13</v>
      </c>
      <c r="G6" s="10">
        <v>20</v>
      </c>
      <c r="H6" s="10">
        <v>5.4</v>
      </c>
      <c r="I6" s="10">
        <v>2.6</v>
      </c>
      <c r="J6" s="11">
        <v>3.9</v>
      </c>
      <c r="K6" s="1">
        <v>0</v>
      </c>
      <c r="L6" s="1">
        <f>(K6*F6)</f>
        <v>0</v>
      </c>
    </row>
    <row r="7" spans="3:12" ht="25.5" x14ac:dyDescent="0.25">
      <c r="C7" s="117"/>
      <c r="D7" s="117"/>
      <c r="E7" s="14" t="s">
        <v>65</v>
      </c>
      <c r="F7" s="10">
        <v>17</v>
      </c>
      <c r="G7" s="10">
        <v>10</v>
      </c>
      <c r="H7" s="10">
        <v>4.0999999999999996</v>
      </c>
      <c r="I7" s="10">
        <v>1.4</v>
      </c>
      <c r="J7" s="11">
        <v>2.8</v>
      </c>
      <c r="K7" s="1">
        <v>0</v>
      </c>
      <c r="L7" s="1">
        <f t="shared" ref="L7:L34" si="0">(K7*F7)</f>
        <v>0</v>
      </c>
    </row>
    <row r="8" spans="3:12" x14ac:dyDescent="0.25">
      <c r="C8" s="116" t="s">
        <v>66</v>
      </c>
      <c r="D8" s="15" t="s">
        <v>67</v>
      </c>
      <c r="E8" s="116" t="s">
        <v>64</v>
      </c>
      <c r="F8" s="124">
        <v>15</v>
      </c>
      <c r="G8" s="124">
        <v>20</v>
      </c>
      <c r="H8" s="124">
        <v>5.9</v>
      </c>
      <c r="I8" s="124">
        <v>3.2</v>
      </c>
      <c r="J8" s="120">
        <v>5.3</v>
      </c>
      <c r="K8" s="118">
        <v>0</v>
      </c>
      <c r="L8" s="118">
        <f t="shared" si="0"/>
        <v>0</v>
      </c>
    </row>
    <row r="9" spans="3:12" x14ac:dyDescent="0.25">
      <c r="C9" s="126"/>
      <c r="D9" s="16"/>
      <c r="E9" s="117"/>
      <c r="F9" s="125"/>
      <c r="G9" s="125"/>
      <c r="H9" s="125"/>
      <c r="I9" s="125"/>
      <c r="J9" s="121"/>
      <c r="K9" s="119"/>
      <c r="L9" s="119"/>
    </row>
    <row r="10" spans="3:12" ht="25.5" x14ac:dyDescent="0.25">
      <c r="C10" s="117"/>
      <c r="D10" s="17" t="s">
        <v>68</v>
      </c>
      <c r="E10" s="14" t="s">
        <v>65</v>
      </c>
      <c r="F10" s="10">
        <v>19</v>
      </c>
      <c r="G10" s="10">
        <v>10</v>
      </c>
      <c r="H10" s="10">
        <v>4.2</v>
      </c>
      <c r="I10" s="10">
        <v>2.1</v>
      </c>
      <c r="J10" s="11">
        <v>2.9</v>
      </c>
      <c r="K10" s="1">
        <v>0</v>
      </c>
      <c r="L10" s="1">
        <f t="shared" si="0"/>
        <v>0</v>
      </c>
    </row>
    <row r="11" spans="3:12" x14ac:dyDescent="0.25">
      <c r="C11" s="116" t="s">
        <v>69</v>
      </c>
      <c r="D11" s="15" t="s">
        <v>67</v>
      </c>
      <c r="E11" s="116" t="s">
        <v>64</v>
      </c>
      <c r="F11" s="124">
        <v>20</v>
      </c>
      <c r="G11" s="124" t="s">
        <v>71</v>
      </c>
      <c r="H11" s="124" t="s">
        <v>72</v>
      </c>
      <c r="I11" s="124" t="s">
        <v>73</v>
      </c>
      <c r="J11" s="120">
        <v>4.3</v>
      </c>
      <c r="K11" s="118">
        <v>0</v>
      </c>
      <c r="L11" s="118">
        <f t="shared" si="0"/>
        <v>0</v>
      </c>
    </row>
    <row r="12" spans="3:12" x14ac:dyDescent="0.25">
      <c r="C12" s="126"/>
      <c r="D12" s="16"/>
      <c r="E12" s="117"/>
      <c r="F12" s="125"/>
      <c r="G12" s="125"/>
      <c r="H12" s="125"/>
      <c r="I12" s="125"/>
      <c r="J12" s="121"/>
      <c r="K12" s="119"/>
      <c r="L12" s="119"/>
    </row>
    <row r="13" spans="3:12" ht="25.5" x14ac:dyDescent="0.25">
      <c r="C13" s="117"/>
      <c r="D13" s="17" t="s">
        <v>70</v>
      </c>
      <c r="E13" s="14" t="s">
        <v>65</v>
      </c>
      <c r="F13" s="10">
        <v>26</v>
      </c>
      <c r="G13" s="10">
        <v>10</v>
      </c>
      <c r="H13" s="10">
        <v>4.4000000000000004</v>
      </c>
      <c r="I13" s="10">
        <v>2.2000000000000002</v>
      </c>
      <c r="J13" s="11">
        <v>3.3</v>
      </c>
      <c r="K13" s="1">
        <v>0</v>
      </c>
      <c r="L13" s="1">
        <f t="shared" si="0"/>
        <v>0</v>
      </c>
    </row>
    <row r="14" spans="3:12" ht="25.5" x14ac:dyDescent="0.25">
      <c r="C14" s="14" t="s">
        <v>74</v>
      </c>
      <c r="D14" s="14" t="s">
        <v>75</v>
      </c>
      <c r="E14" s="14" t="s">
        <v>64</v>
      </c>
      <c r="F14" s="10">
        <v>11</v>
      </c>
      <c r="G14" s="10">
        <v>22</v>
      </c>
      <c r="H14" s="10">
        <v>5.5</v>
      </c>
      <c r="I14" s="10">
        <v>2.6</v>
      </c>
      <c r="J14" s="11">
        <v>8.1999999999999993</v>
      </c>
      <c r="K14" s="1">
        <v>0</v>
      </c>
      <c r="L14" s="1">
        <f t="shared" si="0"/>
        <v>0</v>
      </c>
    </row>
    <row r="15" spans="3:12" ht="25.5" x14ac:dyDescent="0.25">
      <c r="C15" s="14" t="s">
        <v>76</v>
      </c>
      <c r="D15" s="14" t="s">
        <v>77</v>
      </c>
      <c r="E15" s="14" t="s">
        <v>64</v>
      </c>
      <c r="F15" s="10">
        <v>14</v>
      </c>
      <c r="G15" s="10">
        <v>20</v>
      </c>
      <c r="H15" s="10">
        <v>4.3</v>
      </c>
      <c r="I15" s="10">
        <v>5.5</v>
      </c>
      <c r="J15" s="11">
        <v>4.2</v>
      </c>
      <c r="K15" s="1">
        <v>0</v>
      </c>
      <c r="L15" s="1">
        <f t="shared" si="0"/>
        <v>0</v>
      </c>
    </row>
    <row r="16" spans="3:12" ht="25.5" x14ac:dyDescent="0.25">
      <c r="C16" s="14" t="s">
        <v>78</v>
      </c>
      <c r="D16" s="14" t="s">
        <v>79</v>
      </c>
      <c r="E16" s="14" t="s">
        <v>64</v>
      </c>
      <c r="F16" s="10">
        <v>5</v>
      </c>
      <c r="G16" s="10">
        <v>22</v>
      </c>
      <c r="H16" s="10">
        <v>4.7</v>
      </c>
      <c r="I16" s="10">
        <v>2.2999999999999998</v>
      </c>
      <c r="J16" s="11">
        <v>5.7</v>
      </c>
      <c r="K16" s="1">
        <v>0</v>
      </c>
      <c r="L16" s="1">
        <f t="shared" si="0"/>
        <v>0</v>
      </c>
    </row>
    <row r="17" spans="3:12" ht="25.5" x14ac:dyDescent="0.25">
      <c r="C17" s="14" t="s">
        <v>80</v>
      </c>
      <c r="D17" s="14" t="s">
        <v>81</v>
      </c>
      <c r="E17" s="14" t="s">
        <v>64</v>
      </c>
      <c r="F17" s="10">
        <v>8</v>
      </c>
      <c r="G17" s="10">
        <v>18</v>
      </c>
      <c r="H17" s="10">
        <v>4.7</v>
      </c>
      <c r="I17" s="10">
        <v>1.8</v>
      </c>
      <c r="J17" s="11">
        <v>3.9</v>
      </c>
      <c r="K17" s="1">
        <v>0</v>
      </c>
      <c r="L17" s="1">
        <f t="shared" si="0"/>
        <v>0</v>
      </c>
    </row>
    <row r="18" spans="3:12" ht="25.5" x14ac:dyDescent="0.25">
      <c r="C18" s="116" t="s">
        <v>82</v>
      </c>
      <c r="D18" s="116" t="s">
        <v>83</v>
      </c>
      <c r="E18" s="14" t="s">
        <v>64</v>
      </c>
      <c r="F18" s="10">
        <v>9</v>
      </c>
      <c r="G18" s="10">
        <v>18</v>
      </c>
      <c r="H18" s="10">
        <v>4.7</v>
      </c>
      <c r="I18" s="10">
        <v>3</v>
      </c>
      <c r="J18" s="11">
        <v>6.9</v>
      </c>
      <c r="K18" s="1">
        <v>0</v>
      </c>
      <c r="L18" s="1">
        <f t="shared" si="0"/>
        <v>0</v>
      </c>
    </row>
    <row r="19" spans="3:12" ht="25.5" x14ac:dyDescent="0.25">
      <c r="C19" s="117"/>
      <c r="D19" s="117"/>
      <c r="E19" s="14" t="s">
        <v>65</v>
      </c>
      <c r="F19" s="10">
        <v>13</v>
      </c>
      <c r="G19" s="10">
        <v>10</v>
      </c>
      <c r="H19" s="10">
        <v>3.7</v>
      </c>
      <c r="I19" s="10">
        <v>2.7</v>
      </c>
      <c r="J19" s="11">
        <v>1.8</v>
      </c>
      <c r="K19" s="1">
        <v>0</v>
      </c>
      <c r="L19" s="1">
        <f t="shared" si="0"/>
        <v>0</v>
      </c>
    </row>
    <row r="20" spans="3:12" ht="25.5" x14ac:dyDescent="0.25">
      <c r="C20" s="116" t="s">
        <v>19</v>
      </c>
      <c r="D20" s="15" t="s">
        <v>84</v>
      </c>
      <c r="E20" s="14" t="s">
        <v>64</v>
      </c>
      <c r="F20" s="10">
        <v>0.25</v>
      </c>
      <c r="G20" s="10">
        <v>25</v>
      </c>
      <c r="H20" s="10">
        <v>6.4</v>
      </c>
      <c r="I20" s="10">
        <v>6.2</v>
      </c>
      <c r="J20" s="11">
        <v>2.6</v>
      </c>
      <c r="K20" s="1">
        <v>0</v>
      </c>
      <c r="L20" s="1">
        <f t="shared" si="0"/>
        <v>0</v>
      </c>
    </row>
    <row r="21" spans="3:12" ht="25.5" x14ac:dyDescent="0.25">
      <c r="C21" s="117"/>
      <c r="D21" s="17" t="s">
        <v>85</v>
      </c>
      <c r="E21" s="14" t="s">
        <v>65</v>
      </c>
      <c r="F21" s="10">
        <v>0.4</v>
      </c>
      <c r="G21" s="10">
        <v>7</v>
      </c>
      <c r="H21" s="10">
        <v>3.8</v>
      </c>
      <c r="I21" s="10">
        <v>3.3</v>
      </c>
      <c r="J21" s="11">
        <v>2.2000000000000002</v>
      </c>
      <c r="K21" s="1">
        <v>0</v>
      </c>
      <c r="L21" s="1">
        <f t="shared" si="0"/>
        <v>0</v>
      </c>
    </row>
    <row r="22" spans="3:12" ht="25.5" x14ac:dyDescent="0.25">
      <c r="C22" s="116" t="s">
        <v>86</v>
      </c>
      <c r="D22" s="116" t="s">
        <v>87</v>
      </c>
      <c r="E22" s="14" t="s">
        <v>64</v>
      </c>
      <c r="F22" s="10">
        <v>1.5</v>
      </c>
      <c r="G22" s="10">
        <v>26</v>
      </c>
      <c r="H22" s="10">
        <v>9.6999999999999993</v>
      </c>
      <c r="I22" s="10">
        <v>8.5</v>
      </c>
      <c r="J22" s="11">
        <v>4.7</v>
      </c>
      <c r="K22" s="1">
        <v>0</v>
      </c>
      <c r="L22" s="1">
        <f>(K22*F22)</f>
        <v>0</v>
      </c>
    </row>
    <row r="23" spans="3:12" ht="25.5" x14ac:dyDescent="0.25">
      <c r="C23" s="117"/>
      <c r="D23" s="117"/>
      <c r="E23" s="14" t="s">
        <v>65</v>
      </c>
      <c r="F23" s="10">
        <v>2.5</v>
      </c>
      <c r="G23" s="10">
        <v>9</v>
      </c>
      <c r="H23" s="10">
        <v>5.9</v>
      </c>
      <c r="I23" s="10">
        <v>5.0999999999999996</v>
      </c>
      <c r="J23" s="11">
        <v>2.8</v>
      </c>
      <c r="K23" s="1">
        <v>0</v>
      </c>
      <c r="L23" s="1">
        <f>(K23*F23)</f>
        <v>0</v>
      </c>
    </row>
    <row r="24" spans="3:12" ht="25.5" x14ac:dyDescent="0.25">
      <c r="C24" s="116" t="s">
        <v>24</v>
      </c>
      <c r="D24" s="116" t="s">
        <v>88</v>
      </c>
      <c r="E24" s="14" t="s">
        <v>64</v>
      </c>
      <c r="F24" s="10">
        <v>1.5</v>
      </c>
      <c r="G24" s="10">
        <v>22</v>
      </c>
      <c r="H24" s="10">
        <v>7.1</v>
      </c>
      <c r="I24" s="10">
        <v>7.6</v>
      </c>
      <c r="J24" s="11">
        <v>2.2999999999999998</v>
      </c>
      <c r="K24" s="1">
        <v>0</v>
      </c>
      <c r="L24" s="1">
        <f t="shared" si="0"/>
        <v>0</v>
      </c>
    </row>
    <row r="25" spans="3:12" ht="25.5" x14ac:dyDescent="0.25">
      <c r="C25" s="117"/>
      <c r="D25" s="117"/>
      <c r="E25" s="14" t="s">
        <v>65</v>
      </c>
      <c r="F25" s="10">
        <v>2.5</v>
      </c>
      <c r="G25" s="10">
        <v>9</v>
      </c>
      <c r="H25" s="10">
        <v>4.5999999999999996</v>
      </c>
      <c r="I25" s="10">
        <v>3.5</v>
      </c>
      <c r="J25" s="11">
        <v>2</v>
      </c>
      <c r="K25" s="1">
        <v>0</v>
      </c>
      <c r="L25" s="1">
        <f t="shared" si="0"/>
        <v>0</v>
      </c>
    </row>
    <row r="26" spans="3:12" ht="25.5" x14ac:dyDescent="0.25">
      <c r="C26" s="116" t="s">
        <v>89</v>
      </c>
      <c r="D26" s="116" t="s">
        <v>90</v>
      </c>
      <c r="E26" s="14" t="s">
        <v>91</v>
      </c>
      <c r="F26" s="10">
        <v>1</v>
      </c>
      <c r="G26" s="10" t="s">
        <v>92</v>
      </c>
      <c r="H26" s="10" t="s">
        <v>93</v>
      </c>
      <c r="I26" s="10" t="s">
        <v>94</v>
      </c>
      <c r="J26" s="11" t="s">
        <v>95</v>
      </c>
      <c r="K26" s="1">
        <v>0</v>
      </c>
      <c r="L26" s="1">
        <f t="shared" si="0"/>
        <v>0</v>
      </c>
    </row>
    <row r="27" spans="3:12" ht="25.5" x14ac:dyDescent="0.25">
      <c r="C27" s="117"/>
      <c r="D27" s="117"/>
      <c r="E27" s="14" t="s">
        <v>65</v>
      </c>
      <c r="F27" s="10">
        <v>2</v>
      </c>
      <c r="G27" s="10">
        <v>8</v>
      </c>
      <c r="H27" s="10">
        <v>3.4</v>
      </c>
      <c r="I27" s="10">
        <v>2.2999999999999998</v>
      </c>
      <c r="J27" s="11">
        <v>1.6</v>
      </c>
      <c r="K27" s="1">
        <v>0</v>
      </c>
      <c r="L27" s="1">
        <f t="shared" si="0"/>
        <v>0</v>
      </c>
    </row>
    <row r="28" spans="3:12" ht="25.5" x14ac:dyDescent="0.25">
      <c r="C28" s="14" t="s">
        <v>96</v>
      </c>
      <c r="D28" s="14" t="s">
        <v>31</v>
      </c>
      <c r="E28" s="14" t="s">
        <v>64</v>
      </c>
      <c r="F28" s="10">
        <v>2.4</v>
      </c>
      <c r="G28" s="10">
        <v>25</v>
      </c>
      <c r="H28" s="10">
        <v>5.4</v>
      </c>
      <c r="I28" s="10">
        <v>3.1</v>
      </c>
      <c r="J28" s="11">
        <v>8.3000000000000007</v>
      </c>
      <c r="K28" s="1">
        <v>0</v>
      </c>
      <c r="L28" s="1">
        <f t="shared" si="0"/>
        <v>0</v>
      </c>
    </row>
    <row r="29" spans="3:12" ht="25.5" x14ac:dyDescent="0.25">
      <c r="C29" s="14" t="s">
        <v>97</v>
      </c>
      <c r="D29" s="14" t="s">
        <v>98</v>
      </c>
      <c r="E29" s="14" t="s">
        <v>64</v>
      </c>
      <c r="F29" s="10">
        <v>2.4</v>
      </c>
      <c r="G29" s="10">
        <v>25</v>
      </c>
      <c r="H29" s="10">
        <v>5.4</v>
      </c>
      <c r="I29" s="10">
        <v>3.7</v>
      </c>
      <c r="J29" s="11">
        <v>7</v>
      </c>
      <c r="K29" s="1">
        <v>0</v>
      </c>
      <c r="L29" s="1">
        <f t="shared" si="0"/>
        <v>0</v>
      </c>
    </row>
    <row r="30" spans="3:12" ht="25.5" x14ac:dyDescent="0.25">
      <c r="C30" s="14" t="s">
        <v>99</v>
      </c>
      <c r="D30" s="14" t="s">
        <v>35</v>
      </c>
      <c r="E30" s="14" t="s">
        <v>64</v>
      </c>
      <c r="F30" s="10">
        <v>10</v>
      </c>
      <c r="G30" s="10">
        <v>25</v>
      </c>
      <c r="H30" s="10">
        <v>4.7</v>
      </c>
      <c r="I30" s="10">
        <v>2.4</v>
      </c>
      <c r="J30" s="11">
        <v>3.8</v>
      </c>
      <c r="K30" s="1">
        <v>0</v>
      </c>
      <c r="L30" s="1">
        <f t="shared" si="0"/>
        <v>0</v>
      </c>
    </row>
    <row r="31" spans="3:12" ht="25.5" x14ac:dyDescent="0.25">
      <c r="C31" s="116" t="s">
        <v>32</v>
      </c>
      <c r="D31" s="116" t="s">
        <v>100</v>
      </c>
      <c r="E31" s="14" t="s">
        <v>101</v>
      </c>
      <c r="F31" s="10">
        <v>0.03</v>
      </c>
      <c r="G31" s="10">
        <v>30</v>
      </c>
      <c r="H31" s="10">
        <v>21</v>
      </c>
      <c r="I31" s="10">
        <v>11.3</v>
      </c>
      <c r="J31" s="11">
        <v>7.8</v>
      </c>
      <c r="K31" s="1">
        <v>0</v>
      </c>
      <c r="L31" s="1">
        <f t="shared" si="0"/>
        <v>0</v>
      </c>
    </row>
    <row r="32" spans="3:12" ht="25.5" x14ac:dyDescent="0.25">
      <c r="C32" s="117"/>
      <c r="D32" s="117"/>
      <c r="E32" s="14" t="s">
        <v>65</v>
      </c>
      <c r="F32" s="10">
        <v>0.1</v>
      </c>
      <c r="G32" s="10">
        <v>10</v>
      </c>
      <c r="H32" s="10">
        <v>6.4</v>
      </c>
      <c r="I32" s="10">
        <v>4.7</v>
      </c>
      <c r="J32" s="11">
        <v>2.2000000000000002</v>
      </c>
      <c r="K32" s="1">
        <v>0</v>
      </c>
      <c r="L32" s="1">
        <f t="shared" si="0"/>
        <v>0</v>
      </c>
    </row>
    <row r="33" spans="3:12" ht="25.5" x14ac:dyDescent="0.25">
      <c r="C33" s="14" t="s">
        <v>102</v>
      </c>
      <c r="D33" s="14" t="s">
        <v>39</v>
      </c>
      <c r="E33" s="14" t="s">
        <v>64</v>
      </c>
      <c r="F33" s="10">
        <v>0.01</v>
      </c>
      <c r="G33" s="10">
        <v>55</v>
      </c>
      <c r="H33" s="10">
        <v>27.6</v>
      </c>
      <c r="I33" s="10">
        <v>12.1</v>
      </c>
      <c r="J33" s="11">
        <v>13.8</v>
      </c>
      <c r="K33" s="1">
        <v>0</v>
      </c>
      <c r="L33" s="1">
        <f t="shared" si="0"/>
        <v>0</v>
      </c>
    </row>
    <row r="34" spans="3:12" ht="25.5" x14ac:dyDescent="0.25">
      <c r="C34" s="15" t="s">
        <v>36</v>
      </c>
      <c r="D34" s="15" t="s">
        <v>50</v>
      </c>
      <c r="E34" s="15" t="s">
        <v>103</v>
      </c>
      <c r="F34" s="12">
        <v>1.2</v>
      </c>
      <c r="G34" s="12">
        <v>26</v>
      </c>
      <c r="H34" s="12">
        <v>7.8</v>
      </c>
      <c r="I34" s="12">
        <v>5.5</v>
      </c>
      <c r="J34" s="13">
        <v>4.8</v>
      </c>
      <c r="K34" s="2">
        <v>0</v>
      </c>
      <c r="L34" s="2">
        <f t="shared" si="0"/>
        <v>0</v>
      </c>
    </row>
    <row r="35" spans="3:12" ht="18.75" x14ac:dyDescent="0.3">
      <c r="C35" s="105" t="s">
        <v>162</v>
      </c>
      <c r="D35" s="106"/>
      <c r="E35" s="106"/>
      <c r="F35" s="106"/>
      <c r="G35" s="106"/>
      <c r="H35" s="106"/>
      <c r="I35" s="106"/>
      <c r="J35" s="106"/>
      <c r="K35" s="107"/>
      <c r="L35" s="47">
        <f>SUM(L6:L34)</f>
        <v>0</v>
      </c>
    </row>
    <row r="36" spans="3:12" ht="18.75" x14ac:dyDescent="0.3">
      <c r="C36" s="51"/>
      <c r="D36" s="51"/>
      <c r="E36" s="51"/>
      <c r="F36" s="51"/>
      <c r="G36" s="51"/>
      <c r="H36" s="51"/>
      <c r="I36" s="51"/>
      <c r="J36" s="51"/>
      <c r="K36" s="51"/>
      <c r="L36" s="52"/>
    </row>
    <row r="37" spans="3:12" ht="18.75" x14ac:dyDescent="0.3">
      <c r="C37" s="108" t="s">
        <v>163</v>
      </c>
      <c r="D37" s="108"/>
      <c r="E37" s="108"/>
      <c r="F37" s="108"/>
      <c r="G37" s="108"/>
      <c r="H37" s="108"/>
      <c r="I37" s="108"/>
      <c r="J37" s="108"/>
      <c r="K37" s="108"/>
      <c r="L37" s="53">
        <v>0</v>
      </c>
    </row>
    <row r="38" spans="3:12" ht="18.75" x14ac:dyDescent="0.3">
      <c r="C38" s="109" t="s">
        <v>164</v>
      </c>
      <c r="D38" s="110"/>
      <c r="E38" s="110"/>
      <c r="F38" s="110"/>
      <c r="G38" s="110"/>
      <c r="H38" s="110"/>
      <c r="I38" s="110"/>
      <c r="J38" s="110"/>
      <c r="K38" s="111"/>
      <c r="L38" s="53">
        <v>0</v>
      </c>
    </row>
    <row r="39" spans="3:12" ht="18.75" x14ac:dyDescent="0.3">
      <c r="C39" s="112" t="s">
        <v>165</v>
      </c>
      <c r="D39" s="112"/>
      <c r="E39" s="112"/>
      <c r="F39" s="112"/>
      <c r="G39" s="112"/>
      <c r="H39" s="112"/>
      <c r="I39" s="112"/>
      <c r="J39" s="112"/>
      <c r="K39" s="112"/>
      <c r="L39" s="47">
        <f>(L35+L38-L37)</f>
        <v>0</v>
      </c>
    </row>
  </sheetData>
  <mergeCells count="40">
    <mergeCell ref="G4:G5"/>
    <mergeCell ref="H4:J4"/>
    <mergeCell ref="C6:C7"/>
    <mergeCell ref="D6:D7"/>
    <mergeCell ref="L8:L9"/>
    <mergeCell ref="I8:I9"/>
    <mergeCell ref="C8:C10"/>
    <mergeCell ref="E8:E9"/>
    <mergeCell ref="F8:F9"/>
    <mergeCell ref="G8:G9"/>
    <mergeCell ref="H8:H9"/>
    <mergeCell ref="L11:L12"/>
    <mergeCell ref="C18:C19"/>
    <mergeCell ref="D18:D19"/>
    <mergeCell ref="C20:C21"/>
    <mergeCell ref="C22:C23"/>
    <mergeCell ref="D22:D23"/>
    <mergeCell ref="I11:I12"/>
    <mergeCell ref="J11:J12"/>
    <mergeCell ref="C11:C13"/>
    <mergeCell ref="E11:E12"/>
    <mergeCell ref="F11:F12"/>
    <mergeCell ref="G11:G12"/>
    <mergeCell ref="H11:H12"/>
    <mergeCell ref="C35:K35"/>
    <mergeCell ref="C37:K37"/>
    <mergeCell ref="C38:K38"/>
    <mergeCell ref="C39:K39"/>
    <mergeCell ref="C2:H2"/>
    <mergeCell ref="C24:C25"/>
    <mergeCell ref="D24:D25"/>
    <mergeCell ref="C26:C27"/>
    <mergeCell ref="D26:D27"/>
    <mergeCell ref="C31:C32"/>
    <mergeCell ref="D31:D32"/>
    <mergeCell ref="K11:K12"/>
    <mergeCell ref="J8:J9"/>
    <mergeCell ref="K8:K9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zoomScaleNormal="100" workbookViewId="0">
      <selection activeCell="H12" sqref="H12"/>
    </sheetView>
  </sheetViews>
  <sheetFormatPr defaultRowHeight="15" x14ac:dyDescent="0.25"/>
  <cols>
    <col min="3" max="3" width="11.42578125" customWidth="1"/>
    <col min="4" max="4" width="13.85546875" customWidth="1"/>
    <col min="6" max="6" width="17.7109375" customWidth="1"/>
    <col min="7" max="7" width="12.5703125" customWidth="1"/>
    <col min="8" max="8" width="22.42578125" customWidth="1"/>
    <col min="10" max="10" width="6.5703125" customWidth="1"/>
    <col min="11" max="11" width="25.5703125" customWidth="1"/>
    <col min="12" max="12" width="17.7109375" customWidth="1"/>
    <col min="15" max="15" width="13.28515625" customWidth="1"/>
    <col min="17" max="17" width="22.42578125" customWidth="1"/>
    <col min="18" max="18" width="16.5703125" customWidth="1"/>
    <col min="22" max="22" width="24.140625" customWidth="1"/>
  </cols>
  <sheetData>
    <row r="1" spans="1:25" ht="5.25" customHeight="1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x14ac:dyDescent="0.25">
      <c r="A2" s="28"/>
      <c r="B2" s="28"/>
      <c r="C2" s="166" t="s">
        <v>111</v>
      </c>
      <c r="D2" s="167"/>
      <c r="E2" s="167"/>
      <c r="F2" s="16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6.5" thickBot="1" x14ac:dyDescent="0.3">
      <c r="A3" s="28"/>
      <c r="B3" s="28"/>
      <c r="C3" s="169"/>
      <c r="D3" s="170"/>
      <c r="E3" s="170"/>
      <c r="F3" s="171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6.5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5.75" x14ac:dyDescent="0.25">
      <c r="A5" s="28"/>
      <c r="B5" s="28"/>
      <c r="C5" s="28"/>
      <c r="D5" s="140" t="s">
        <v>144</v>
      </c>
      <c r="E5" s="141"/>
      <c r="F5" s="142"/>
      <c r="G5" s="146">
        <f>(1.25*G8*G10/12/G11)</f>
        <v>0</v>
      </c>
      <c r="H5" s="29"/>
      <c r="I5" s="28"/>
      <c r="J5" s="140" t="s">
        <v>150</v>
      </c>
      <c r="K5" s="141"/>
      <c r="L5" s="142"/>
      <c r="M5" s="146">
        <f>(1.25*M8*M10/12/M11)</f>
        <v>0</v>
      </c>
      <c r="N5" s="28"/>
      <c r="O5" s="140" t="s">
        <v>145</v>
      </c>
      <c r="P5" s="141"/>
      <c r="Q5" s="142"/>
      <c r="R5" s="146">
        <f>(R7*R8*R9/12/R11+R10)</f>
        <v>0</v>
      </c>
      <c r="S5" s="28"/>
      <c r="T5" s="140" t="s">
        <v>151</v>
      </c>
      <c r="U5" s="141"/>
      <c r="V5" s="142"/>
      <c r="W5" s="146">
        <f>(W7*W8*W9/12/W11+W10)</f>
        <v>0</v>
      </c>
      <c r="X5" s="28"/>
      <c r="Y5" s="28"/>
    </row>
    <row r="6" spans="1:25" ht="39.75" customHeight="1" thickBot="1" x14ac:dyDescent="0.3">
      <c r="A6" s="28"/>
      <c r="B6" s="28"/>
      <c r="C6" s="28"/>
      <c r="D6" s="143"/>
      <c r="E6" s="144"/>
      <c r="F6" s="145"/>
      <c r="G6" s="147"/>
      <c r="H6" s="29"/>
      <c r="I6" s="28"/>
      <c r="J6" s="143"/>
      <c r="K6" s="144"/>
      <c r="L6" s="145"/>
      <c r="M6" s="147"/>
      <c r="N6" s="28"/>
      <c r="O6" s="143"/>
      <c r="P6" s="144"/>
      <c r="Q6" s="145"/>
      <c r="R6" s="147"/>
      <c r="S6" s="28"/>
      <c r="T6" s="143"/>
      <c r="U6" s="144"/>
      <c r="V6" s="145"/>
      <c r="W6" s="147"/>
      <c r="X6" s="28"/>
      <c r="Y6" s="28"/>
    </row>
    <row r="7" spans="1:25" ht="15.75" x14ac:dyDescent="0.25">
      <c r="A7" s="28"/>
      <c r="B7" s="28"/>
      <c r="C7" s="28"/>
      <c r="D7" s="30" t="s">
        <v>113</v>
      </c>
      <c r="E7" s="30"/>
      <c r="F7" s="30"/>
      <c r="G7" s="31">
        <v>1.25</v>
      </c>
      <c r="H7" s="28"/>
      <c r="I7" s="28"/>
      <c r="J7" s="30" t="s">
        <v>113</v>
      </c>
      <c r="K7" s="32"/>
      <c r="L7" s="33"/>
      <c r="M7" s="31">
        <v>1.25</v>
      </c>
      <c r="N7" s="28"/>
      <c r="O7" s="30" t="s">
        <v>113</v>
      </c>
      <c r="P7" s="30"/>
      <c r="Q7" s="30"/>
      <c r="R7" s="31">
        <v>1.25</v>
      </c>
      <c r="S7" s="28"/>
      <c r="T7" s="30" t="s">
        <v>113</v>
      </c>
      <c r="U7" s="30"/>
      <c r="V7" s="30"/>
      <c r="W7" s="31">
        <v>1.25</v>
      </c>
      <c r="X7" s="28"/>
      <c r="Y7" s="28"/>
    </row>
    <row r="8" spans="1:25" ht="39.75" customHeight="1" x14ac:dyDescent="0.25">
      <c r="A8" s="28"/>
      <c r="B8" s="28"/>
      <c r="C8" s="28"/>
      <c r="D8" s="154" t="s">
        <v>114</v>
      </c>
      <c r="E8" s="154"/>
      <c r="F8" s="154"/>
      <c r="G8" s="164">
        <v>8</v>
      </c>
      <c r="H8" s="28"/>
      <c r="I8" s="28"/>
      <c r="J8" s="154" t="s">
        <v>114</v>
      </c>
      <c r="K8" s="154"/>
      <c r="L8" s="154"/>
      <c r="M8" s="155">
        <v>1</v>
      </c>
      <c r="N8" s="28"/>
      <c r="O8" s="148" t="s">
        <v>114</v>
      </c>
      <c r="P8" s="149"/>
      <c r="Q8" s="150"/>
      <c r="R8" s="31">
        <v>8</v>
      </c>
      <c r="S8" s="28"/>
      <c r="T8" s="148" t="s">
        <v>114</v>
      </c>
      <c r="U8" s="149"/>
      <c r="V8" s="150"/>
      <c r="W8" s="31">
        <v>1</v>
      </c>
      <c r="X8" s="28"/>
      <c r="Y8" s="28"/>
    </row>
    <row r="9" spans="1:25" ht="34.5" customHeight="1" x14ac:dyDescent="0.25">
      <c r="A9" s="28"/>
      <c r="B9" s="28"/>
      <c r="C9" s="28"/>
      <c r="D9" s="154"/>
      <c r="E9" s="154"/>
      <c r="F9" s="154"/>
      <c r="G9" s="165"/>
      <c r="H9" s="28"/>
      <c r="I9" s="28"/>
      <c r="J9" s="154"/>
      <c r="K9" s="154"/>
      <c r="L9" s="154"/>
      <c r="M9" s="156"/>
      <c r="N9" s="28"/>
      <c r="O9" s="148" t="s">
        <v>112</v>
      </c>
      <c r="P9" s="149"/>
      <c r="Q9" s="150"/>
      <c r="R9" s="56">
        <v>0</v>
      </c>
      <c r="S9" s="28"/>
      <c r="T9" s="148" t="s">
        <v>112</v>
      </c>
      <c r="U9" s="149"/>
      <c r="V9" s="150"/>
      <c r="W9" s="56">
        <v>0</v>
      </c>
      <c r="X9" s="28"/>
      <c r="Y9" s="28"/>
    </row>
    <row r="10" spans="1:25" ht="36.75" customHeight="1" x14ac:dyDescent="0.25">
      <c r="A10" s="28"/>
      <c r="B10" s="28"/>
      <c r="C10" s="28"/>
      <c r="D10" s="157" t="s">
        <v>112</v>
      </c>
      <c r="E10" s="158"/>
      <c r="F10" s="159"/>
      <c r="G10" s="56">
        <v>0</v>
      </c>
      <c r="H10" s="28"/>
      <c r="I10" s="28"/>
      <c r="J10" s="157" t="s">
        <v>112</v>
      </c>
      <c r="K10" s="158"/>
      <c r="L10" s="159"/>
      <c r="M10" s="56">
        <v>0</v>
      </c>
      <c r="N10" s="28"/>
      <c r="O10" s="151" t="s">
        <v>141</v>
      </c>
      <c r="P10" s="151"/>
      <c r="Q10" s="151"/>
      <c r="R10" s="57">
        <v>0</v>
      </c>
      <c r="S10" s="28"/>
      <c r="T10" s="151" t="s">
        <v>141</v>
      </c>
      <c r="U10" s="151"/>
      <c r="V10" s="151"/>
      <c r="W10" s="57">
        <v>0</v>
      </c>
      <c r="X10" s="28"/>
      <c r="Y10" s="28"/>
    </row>
    <row r="11" spans="1:25" ht="15.75" x14ac:dyDescent="0.25">
      <c r="A11" s="28"/>
      <c r="B11" s="28"/>
      <c r="C11" s="28"/>
      <c r="D11" s="154" t="s">
        <v>115</v>
      </c>
      <c r="E11" s="154"/>
      <c r="F11" s="154"/>
      <c r="G11" s="138">
        <v>0.72499999999999998</v>
      </c>
      <c r="H11" s="28"/>
      <c r="I11" s="28"/>
      <c r="J11" s="154" t="s">
        <v>115</v>
      </c>
      <c r="K11" s="154"/>
      <c r="L11" s="154"/>
      <c r="M11" s="138">
        <v>0.72499999999999998</v>
      </c>
      <c r="N11" s="28"/>
      <c r="O11" s="197" t="s">
        <v>143</v>
      </c>
      <c r="P11" s="198"/>
      <c r="Q11" s="199"/>
      <c r="R11" s="138">
        <v>1.01</v>
      </c>
      <c r="S11" s="28"/>
      <c r="T11" s="129" t="s">
        <v>143</v>
      </c>
      <c r="U11" s="130"/>
      <c r="V11" s="131"/>
      <c r="W11" s="138">
        <v>0.9</v>
      </c>
      <c r="X11" s="28"/>
      <c r="Y11" s="28"/>
    </row>
    <row r="12" spans="1:25" ht="15.75" x14ac:dyDescent="0.25">
      <c r="A12" s="28"/>
      <c r="B12" s="28"/>
      <c r="C12" s="28"/>
      <c r="D12" s="154"/>
      <c r="E12" s="154"/>
      <c r="F12" s="154"/>
      <c r="G12" s="138"/>
      <c r="H12" s="28"/>
      <c r="I12" s="28"/>
      <c r="J12" s="154"/>
      <c r="K12" s="154"/>
      <c r="L12" s="154"/>
      <c r="M12" s="138"/>
      <c r="N12" s="28"/>
      <c r="O12" s="200"/>
      <c r="P12" s="201"/>
      <c r="Q12" s="202"/>
      <c r="R12" s="138"/>
      <c r="S12" s="28"/>
      <c r="T12" s="132"/>
      <c r="U12" s="133"/>
      <c r="V12" s="134"/>
      <c r="W12" s="138"/>
      <c r="X12" s="28"/>
      <c r="Y12" s="28"/>
    </row>
    <row r="13" spans="1:25" ht="15.75" customHeight="1" x14ac:dyDescent="0.25">
      <c r="A13" s="28"/>
      <c r="B13" s="28"/>
      <c r="C13" s="28"/>
      <c r="D13" s="183"/>
      <c r="E13" s="183"/>
      <c r="F13" s="183"/>
      <c r="G13" s="28"/>
      <c r="H13" s="28"/>
      <c r="I13" s="28"/>
      <c r="J13" s="139" t="s">
        <v>147</v>
      </c>
      <c r="K13" s="139"/>
      <c r="L13" s="139"/>
      <c r="M13" s="139"/>
      <c r="N13" s="28"/>
      <c r="O13" s="200"/>
      <c r="P13" s="201"/>
      <c r="Q13" s="202"/>
      <c r="R13" s="138"/>
      <c r="S13" s="28"/>
      <c r="T13" s="132"/>
      <c r="U13" s="133"/>
      <c r="V13" s="134"/>
      <c r="W13" s="138"/>
      <c r="X13" s="28"/>
      <c r="Y13" s="28"/>
    </row>
    <row r="14" spans="1:25" ht="32.25" customHeight="1" thickBot="1" x14ac:dyDescent="0.3">
      <c r="A14" s="28"/>
      <c r="B14" s="28"/>
      <c r="C14" s="28"/>
      <c r="D14" s="183"/>
      <c r="E14" s="183"/>
      <c r="F14" s="183"/>
      <c r="G14" s="28"/>
      <c r="H14" s="28"/>
      <c r="I14" s="28"/>
      <c r="J14" s="28"/>
      <c r="K14" s="28"/>
      <c r="L14" s="28"/>
      <c r="M14" s="28"/>
      <c r="N14" s="28"/>
      <c r="O14" s="203"/>
      <c r="P14" s="204"/>
      <c r="Q14" s="205"/>
      <c r="R14" s="138"/>
      <c r="S14" s="28"/>
      <c r="T14" s="135"/>
      <c r="U14" s="136"/>
      <c r="V14" s="137"/>
      <c r="W14" s="138"/>
      <c r="X14" s="28"/>
      <c r="Y14" s="28"/>
    </row>
    <row r="15" spans="1:25" ht="26.25" customHeight="1" thickBot="1" x14ac:dyDescent="0.3">
      <c r="A15" s="28"/>
      <c r="B15" s="28"/>
      <c r="C15" s="28"/>
      <c r="D15" s="174" t="s">
        <v>146</v>
      </c>
      <c r="E15" s="175"/>
      <c r="F15" s="176"/>
      <c r="G15" s="160">
        <f>(G23*G17*G19*G24/12/G21+G22)</f>
        <v>0</v>
      </c>
      <c r="H15" s="28"/>
      <c r="I15" s="28"/>
      <c r="J15" s="34"/>
      <c r="K15" s="28"/>
      <c r="L15" s="78" t="s">
        <v>168</v>
      </c>
      <c r="M15" s="28"/>
      <c r="N15" s="28"/>
      <c r="O15" s="28"/>
      <c r="P15" s="28"/>
      <c r="Q15" s="78" t="s">
        <v>169</v>
      </c>
      <c r="R15" s="28"/>
      <c r="S15" s="28"/>
      <c r="T15" s="139" t="s">
        <v>147</v>
      </c>
      <c r="U15" s="139"/>
      <c r="V15" s="139"/>
      <c r="W15" s="139"/>
      <c r="X15" s="28"/>
      <c r="Y15" s="28"/>
    </row>
    <row r="16" spans="1:25" ht="43.5" customHeight="1" thickBot="1" x14ac:dyDescent="0.3">
      <c r="A16" s="28"/>
      <c r="B16" s="28"/>
      <c r="C16" s="28"/>
      <c r="D16" s="177"/>
      <c r="E16" s="178"/>
      <c r="F16" s="179"/>
      <c r="G16" s="161"/>
      <c r="H16" s="28"/>
      <c r="I16" s="28"/>
      <c r="J16" s="206" t="s">
        <v>127</v>
      </c>
      <c r="K16" s="207"/>
      <c r="L16" s="208"/>
      <c r="M16" s="29"/>
      <c r="N16" s="206" t="s">
        <v>134</v>
      </c>
      <c r="O16" s="207"/>
      <c r="P16" s="207"/>
      <c r="Q16" s="208"/>
      <c r="R16" s="28"/>
      <c r="S16" s="28"/>
      <c r="T16" s="28"/>
      <c r="U16" s="28"/>
      <c r="V16" s="28"/>
      <c r="W16" s="28"/>
      <c r="X16" s="28"/>
      <c r="Y16" s="28"/>
    </row>
    <row r="17" spans="1:25" ht="15.75" x14ac:dyDescent="0.25">
      <c r="A17" s="28"/>
      <c r="B17" s="28"/>
      <c r="C17" s="28"/>
      <c r="D17" s="180" t="s">
        <v>116</v>
      </c>
      <c r="E17" s="162"/>
      <c r="F17" s="162"/>
      <c r="G17" s="212">
        <v>8</v>
      </c>
      <c r="H17" s="28"/>
      <c r="I17" s="28"/>
      <c r="J17" s="60" t="s">
        <v>54</v>
      </c>
      <c r="K17" s="188" t="s">
        <v>118</v>
      </c>
      <c r="L17" s="191" t="s">
        <v>119</v>
      </c>
      <c r="M17" s="29"/>
      <c r="N17" s="68"/>
      <c r="O17" s="29"/>
      <c r="P17" s="29"/>
      <c r="Q17" s="69"/>
      <c r="R17" s="28"/>
      <c r="S17" s="28"/>
      <c r="T17" s="28"/>
      <c r="U17" s="28"/>
      <c r="V17" s="28"/>
      <c r="W17" s="28"/>
      <c r="X17" s="28"/>
      <c r="Y17" s="28"/>
    </row>
    <row r="18" spans="1:25" ht="15.75" x14ac:dyDescent="0.25">
      <c r="A18" s="28"/>
      <c r="B18" s="28"/>
      <c r="C18" s="28"/>
      <c r="D18" s="180"/>
      <c r="E18" s="162"/>
      <c r="F18" s="162"/>
      <c r="G18" s="213"/>
      <c r="H18" s="28"/>
      <c r="I18" s="28"/>
      <c r="J18" s="61"/>
      <c r="K18" s="189"/>
      <c r="L18" s="192"/>
      <c r="M18" s="29"/>
      <c r="N18" s="70" t="s">
        <v>54</v>
      </c>
      <c r="O18" s="194" t="s">
        <v>129</v>
      </c>
      <c r="P18" s="194" t="s">
        <v>130</v>
      </c>
      <c r="Q18" s="209" t="s">
        <v>152</v>
      </c>
      <c r="R18" s="28"/>
      <c r="S18" s="28"/>
      <c r="T18" s="28"/>
      <c r="U18" s="28"/>
      <c r="V18" s="28"/>
      <c r="W18" s="28"/>
      <c r="X18" s="28"/>
      <c r="Y18" s="28"/>
    </row>
    <row r="19" spans="1:25" ht="15.75" x14ac:dyDescent="0.25">
      <c r="A19" s="28"/>
      <c r="B19" s="28"/>
      <c r="C19" s="28"/>
      <c r="D19" s="180" t="s">
        <v>117</v>
      </c>
      <c r="E19" s="162"/>
      <c r="F19" s="162"/>
      <c r="G19" s="223">
        <v>0.375</v>
      </c>
      <c r="H19" s="28"/>
      <c r="I19" s="28"/>
      <c r="J19" s="62" t="s">
        <v>1</v>
      </c>
      <c r="K19" s="190"/>
      <c r="L19" s="193"/>
      <c r="M19" s="29"/>
      <c r="N19" s="71"/>
      <c r="O19" s="195"/>
      <c r="P19" s="195"/>
      <c r="Q19" s="210"/>
      <c r="R19" s="28"/>
      <c r="S19" s="28"/>
      <c r="T19" s="28"/>
      <c r="U19" s="28"/>
      <c r="V19" s="28"/>
      <c r="W19" s="28"/>
      <c r="X19" s="28"/>
      <c r="Y19" s="28"/>
    </row>
    <row r="20" spans="1:25" ht="37.5" customHeight="1" x14ac:dyDescent="0.25">
      <c r="A20" s="28"/>
      <c r="B20" s="28"/>
      <c r="C20" s="28"/>
      <c r="D20" s="180"/>
      <c r="E20" s="162"/>
      <c r="F20" s="162"/>
      <c r="G20" s="213"/>
      <c r="H20" s="28"/>
      <c r="I20" s="28"/>
      <c r="J20" s="63" t="s">
        <v>6</v>
      </c>
      <c r="K20" s="35" t="s">
        <v>120</v>
      </c>
      <c r="L20" s="64">
        <v>4.3</v>
      </c>
      <c r="M20" s="29"/>
      <c r="N20" s="72" t="s">
        <v>128</v>
      </c>
      <c r="O20" s="196"/>
      <c r="P20" s="196"/>
      <c r="Q20" s="211"/>
      <c r="R20" s="28"/>
      <c r="S20" s="28"/>
      <c r="T20" s="28"/>
      <c r="U20" s="28"/>
      <c r="V20" s="28"/>
      <c r="W20" s="28"/>
      <c r="X20" s="28"/>
      <c r="Y20" s="28"/>
    </row>
    <row r="21" spans="1:25" ht="51.75" customHeight="1" x14ac:dyDescent="0.25">
      <c r="A21" s="28"/>
      <c r="B21" s="28"/>
      <c r="C21" s="28"/>
      <c r="D21" s="181" t="s">
        <v>135</v>
      </c>
      <c r="E21" s="152"/>
      <c r="F21" s="152"/>
      <c r="G21" s="54">
        <v>1.0249999999999999</v>
      </c>
      <c r="H21" s="28"/>
      <c r="I21" s="28"/>
      <c r="J21" s="63" t="s">
        <v>8</v>
      </c>
      <c r="K21" s="35" t="s">
        <v>121</v>
      </c>
      <c r="L21" s="64">
        <v>2.7</v>
      </c>
      <c r="M21" s="29"/>
      <c r="N21" s="186" t="s">
        <v>6</v>
      </c>
      <c r="O21" s="184" t="s">
        <v>131</v>
      </c>
      <c r="P21" s="36">
        <v>17</v>
      </c>
      <c r="Q21" s="64">
        <v>0.17499999999999999</v>
      </c>
      <c r="R21" s="28"/>
      <c r="S21" s="28"/>
      <c r="T21" s="28"/>
      <c r="U21" s="28"/>
      <c r="V21" s="28"/>
      <c r="W21" s="28"/>
      <c r="X21" s="28"/>
      <c r="Y21" s="28"/>
    </row>
    <row r="22" spans="1:25" ht="45" customHeight="1" x14ac:dyDescent="0.25">
      <c r="A22" s="28"/>
      <c r="B22" s="28"/>
      <c r="C22" s="28"/>
      <c r="D22" s="224" t="s">
        <v>141</v>
      </c>
      <c r="E22" s="151"/>
      <c r="F22" s="151"/>
      <c r="G22" s="58">
        <v>0</v>
      </c>
      <c r="H22" s="77" t="s">
        <v>171</v>
      </c>
      <c r="I22" s="28"/>
      <c r="J22" s="63" t="s">
        <v>10</v>
      </c>
      <c r="K22" s="35" t="s">
        <v>122</v>
      </c>
      <c r="L22" s="64">
        <v>0.5</v>
      </c>
      <c r="M22" s="29"/>
      <c r="N22" s="187"/>
      <c r="O22" s="185"/>
      <c r="P22" s="36">
        <v>20</v>
      </c>
      <c r="Q22" s="64">
        <v>0.1</v>
      </c>
      <c r="R22" s="28"/>
      <c r="S22" s="28"/>
      <c r="T22" s="28"/>
      <c r="U22" s="28"/>
      <c r="V22" s="28"/>
      <c r="W22" s="28"/>
      <c r="X22" s="28"/>
      <c r="Y22" s="28"/>
    </row>
    <row r="23" spans="1:25" ht="21" customHeight="1" x14ac:dyDescent="0.25">
      <c r="A23" s="28"/>
      <c r="B23" s="28"/>
      <c r="C23" s="28"/>
      <c r="D23" s="181" t="s">
        <v>142</v>
      </c>
      <c r="E23" s="152"/>
      <c r="F23" s="152"/>
      <c r="G23" s="55">
        <v>1.25</v>
      </c>
      <c r="H23" s="28"/>
      <c r="I23" s="28"/>
      <c r="J23" s="63" t="s">
        <v>11</v>
      </c>
      <c r="K23" s="35" t="s">
        <v>123</v>
      </c>
      <c r="L23" s="64">
        <v>0.45</v>
      </c>
      <c r="M23" s="29"/>
      <c r="N23" s="186" t="s">
        <v>8</v>
      </c>
      <c r="O23" s="184" t="s">
        <v>132</v>
      </c>
      <c r="P23" s="36">
        <v>25</v>
      </c>
      <c r="Q23" s="64">
        <v>3.5000000000000003E-2</v>
      </c>
      <c r="R23" s="28"/>
      <c r="S23" s="28"/>
      <c r="T23" s="28"/>
      <c r="U23" s="28"/>
      <c r="V23" s="28"/>
      <c r="W23" s="28"/>
      <c r="X23" s="28"/>
      <c r="Y23" s="28"/>
    </row>
    <row r="24" spans="1:25" ht="33.75" customHeight="1" thickBot="1" x14ac:dyDescent="0.3">
      <c r="A24" s="28"/>
      <c r="B24" s="28"/>
      <c r="C24" s="28"/>
      <c r="D24" s="216" t="s">
        <v>112</v>
      </c>
      <c r="E24" s="217"/>
      <c r="F24" s="218"/>
      <c r="G24" s="59">
        <v>0</v>
      </c>
      <c r="H24" s="28"/>
      <c r="I24" s="28"/>
      <c r="J24" s="63" t="s">
        <v>14</v>
      </c>
      <c r="K24" s="35" t="s">
        <v>124</v>
      </c>
      <c r="L24" s="64">
        <v>0.15</v>
      </c>
      <c r="M24" s="29"/>
      <c r="N24" s="187"/>
      <c r="O24" s="185"/>
      <c r="P24" s="36">
        <v>30</v>
      </c>
      <c r="Q24" s="64">
        <v>0</v>
      </c>
      <c r="R24" s="28"/>
      <c r="S24" s="28"/>
      <c r="T24" s="28"/>
      <c r="U24" s="28"/>
      <c r="V24" s="28"/>
      <c r="W24" s="28"/>
      <c r="X24" s="28"/>
      <c r="Y24" s="28"/>
    </row>
    <row r="25" spans="1:25" ht="15.75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63" t="s">
        <v>16</v>
      </c>
      <c r="K25" s="35" t="s">
        <v>125</v>
      </c>
      <c r="L25" s="64">
        <v>0.55000000000000004</v>
      </c>
      <c r="M25" s="29"/>
      <c r="N25" s="186" t="s">
        <v>10</v>
      </c>
      <c r="O25" s="184" t="s">
        <v>133</v>
      </c>
      <c r="P25" s="36">
        <v>15</v>
      </c>
      <c r="Q25" s="64">
        <v>0.28000000000000003</v>
      </c>
      <c r="R25" s="28"/>
      <c r="S25" s="28"/>
      <c r="T25" s="28"/>
      <c r="U25" s="28"/>
      <c r="V25" s="28"/>
      <c r="W25" s="28"/>
      <c r="X25" s="28"/>
      <c r="Y25" s="28"/>
    </row>
    <row r="26" spans="1:25" ht="16.5" thickBot="1" x14ac:dyDescent="0.3">
      <c r="A26" s="182"/>
      <c r="B26" s="182"/>
      <c r="C26" s="39"/>
      <c r="D26" s="40"/>
      <c r="E26" s="28"/>
      <c r="F26" s="28"/>
      <c r="G26" s="28"/>
      <c r="H26" s="28"/>
      <c r="I26" s="28"/>
      <c r="J26" s="63" t="s">
        <v>17</v>
      </c>
      <c r="K26" s="35" t="s">
        <v>84</v>
      </c>
      <c r="L26" s="64">
        <v>0.05</v>
      </c>
      <c r="M26" s="29"/>
      <c r="N26" s="229"/>
      <c r="O26" s="230"/>
      <c r="P26" s="73">
        <v>30</v>
      </c>
      <c r="Q26" s="67">
        <v>0</v>
      </c>
      <c r="R26" s="28"/>
      <c r="S26" s="28"/>
      <c r="T26" s="28"/>
      <c r="U26" s="28"/>
      <c r="V26" s="28"/>
      <c r="W26" s="28"/>
      <c r="X26" s="28"/>
      <c r="Y26" s="28"/>
    </row>
    <row r="27" spans="1:25" ht="16.5" thickBot="1" x14ac:dyDescent="0.3">
      <c r="A27" s="38"/>
      <c r="B27" s="41"/>
      <c r="C27" s="42"/>
      <c r="D27" s="140" t="s">
        <v>149</v>
      </c>
      <c r="E27" s="141"/>
      <c r="F27" s="142"/>
      <c r="G27" s="160">
        <f>(G35*G29*G31*G36/12/G33+G34)</f>
        <v>0</v>
      </c>
      <c r="H27" s="28"/>
      <c r="I27" s="28"/>
      <c r="J27" s="65" t="s">
        <v>18</v>
      </c>
      <c r="K27" s="66" t="s">
        <v>126</v>
      </c>
      <c r="L27" s="67">
        <v>0.12</v>
      </c>
      <c r="M27" s="29"/>
      <c r="N27" s="29"/>
      <c r="O27" s="29"/>
      <c r="P27" s="29"/>
      <c r="Q27" s="29"/>
      <c r="R27" s="28"/>
      <c r="S27" s="28"/>
      <c r="T27" s="28"/>
      <c r="U27" s="28"/>
      <c r="V27" s="28"/>
      <c r="W27" s="28"/>
      <c r="X27" s="28"/>
      <c r="Y27" s="28"/>
    </row>
    <row r="28" spans="1:25" ht="37.5" customHeight="1" thickBot="1" x14ac:dyDescent="0.3">
      <c r="A28" s="43"/>
      <c r="B28" s="43"/>
      <c r="C28" s="28"/>
      <c r="D28" s="143"/>
      <c r="E28" s="144"/>
      <c r="F28" s="145"/>
      <c r="G28" s="161"/>
      <c r="H28" s="28"/>
      <c r="I28" s="28"/>
      <c r="J28" s="28"/>
      <c r="K28" s="28"/>
      <c r="L28" s="28"/>
      <c r="M28" s="28"/>
      <c r="N28" s="44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6.5" thickBot="1" x14ac:dyDescent="0.3">
      <c r="A29" s="43"/>
      <c r="B29" s="43"/>
      <c r="C29" s="28"/>
      <c r="D29" s="162" t="s">
        <v>116</v>
      </c>
      <c r="E29" s="162"/>
      <c r="F29" s="162"/>
      <c r="G29" s="163">
        <v>8</v>
      </c>
      <c r="H29" s="28"/>
      <c r="I29" s="28"/>
      <c r="J29" s="45"/>
      <c r="K29" s="28"/>
      <c r="L29" s="78" t="s">
        <v>170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15.75" x14ac:dyDescent="0.25">
      <c r="A30" s="172"/>
      <c r="B30" s="172"/>
      <c r="C30" s="173"/>
      <c r="D30" s="162"/>
      <c r="E30" s="162"/>
      <c r="F30" s="162"/>
      <c r="G30" s="156"/>
      <c r="H30" s="28"/>
      <c r="I30" s="28"/>
      <c r="J30" s="219" t="s">
        <v>136</v>
      </c>
      <c r="K30" s="220"/>
      <c r="L30" s="225">
        <f>(L35*L32*L33/12+L34)</f>
        <v>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15.75" x14ac:dyDescent="0.25">
      <c r="A31" s="172"/>
      <c r="B31" s="172"/>
      <c r="C31" s="173"/>
      <c r="D31" s="162" t="s">
        <v>117</v>
      </c>
      <c r="E31" s="162"/>
      <c r="F31" s="162"/>
      <c r="G31" s="164">
        <v>0.375</v>
      </c>
      <c r="H31" s="28"/>
      <c r="I31" s="28"/>
      <c r="J31" s="221"/>
      <c r="K31" s="222"/>
      <c r="L31" s="226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5.75" x14ac:dyDescent="0.25">
      <c r="A32" s="43"/>
      <c r="B32" s="43"/>
      <c r="C32" s="28"/>
      <c r="D32" s="162"/>
      <c r="E32" s="162"/>
      <c r="F32" s="162"/>
      <c r="G32" s="165"/>
      <c r="H32" s="28"/>
      <c r="I32" s="28"/>
      <c r="J32" s="227" t="s">
        <v>140</v>
      </c>
      <c r="K32" s="228"/>
      <c r="L32" s="75">
        <v>0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ht="15.75" x14ac:dyDescent="0.25">
      <c r="A33" s="172"/>
      <c r="B33" s="172"/>
      <c r="C33" s="173"/>
      <c r="D33" s="152" t="s">
        <v>135</v>
      </c>
      <c r="E33" s="152"/>
      <c r="F33" s="152"/>
      <c r="G33" s="31">
        <v>1.0249999999999999</v>
      </c>
      <c r="H33" s="28"/>
      <c r="I33" s="28"/>
      <c r="J33" s="227" t="s">
        <v>137</v>
      </c>
      <c r="K33" s="228"/>
      <c r="L33" s="75">
        <v>1E-4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ht="58.5" customHeight="1" x14ac:dyDescent="0.25">
      <c r="A34" s="172"/>
      <c r="B34" s="172"/>
      <c r="C34" s="173"/>
      <c r="D34" s="151" t="s">
        <v>141</v>
      </c>
      <c r="E34" s="151"/>
      <c r="F34" s="151"/>
      <c r="G34" s="80">
        <v>0</v>
      </c>
      <c r="H34" s="77" t="s">
        <v>172</v>
      </c>
      <c r="I34" s="28"/>
      <c r="J34" s="74" t="s">
        <v>138</v>
      </c>
      <c r="K34" s="46"/>
      <c r="L34" s="75">
        <v>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ht="16.5" thickBot="1" x14ac:dyDescent="0.3">
      <c r="A35" s="43"/>
      <c r="B35" s="43"/>
      <c r="C35" s="28"/>
      <c r="D35" s="152" t="s">
        <v>142</v>
      </c>
      <c r="E35" s="152"/>
      <c r="F35" s="152"/>
      <c r="G35" s="37">
        <v>1.25</v>
      </c>
      <c r="H35" s="28"/>
      <c r="I35" s="28"/>
      <c r="J35" s="214" t="s">
        <v>139</v>
      </c>
      <c r="K35" s="215"/>
      <c r="L35" s="76">
        <v>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ht="15.75" x14ac:dyDescent="0.25">
      <c r="A36" s="43"/>
      <c r="B36" s="43"/>
      <c r="C36" s="28"/>
      <c r="D36" s="148" t="s">
        <v>112</v>
      </c>
      <c r="E36" s="149"/>
      <c r="F36" s="150"/>
      <c r="G36" s="79">
        <v>0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5.75" x14ac:dyDescent="0.25">
      <c r="A37" s="43"/>
      <c r="B37" s="43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ht="15.75" x14ac:dyDescent="0.25">
      <c r="A38" s="43"/>
      <c r="B38" s="43"/>
      <c r="C38" s="28"/>
      <c r="D38" s="153" t="s">
        <v>147</v>
      </c>
      <c r="E38" s="153"/>
      <c r="F38" s="153"/>
      <c r="G38" s="153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ht="15.75" x14ac:dyDescent="0.25">
      <c r="A39" s="43"/>
      <c r="B39" s="43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ht="15.75" x14ac:dyDescent="0.25">
      <c r="A40" s="43"/>
      <c r="B40" s="43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15.75" x14ac:dyDescent="0.25">
      <c r="A41" s="43"/>
      <c r="B41" s="4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15.75" x14ac:dyDescent="0.25">
      <c r="A42" s="43"/>
      <c r="B42" s="43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15.75" x14ac:dyDescent="0.25">
      <c r="A43" s="43"/>
      <c r="B43" s="4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15.75" x14ac:dyDescent="0.25">
      <c r="A44" s="43"/>
      <c r="B44" s="43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5.75" x14ac:dyDescent="0.25">
      <c r="A45" s="43"/>
      <c r="B45" s="43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5.75" x14ac:dyDescent="0.25">
      <c r="A46" s="43"/>
      <c r="B46" s="43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ht="15.75" x14ac:dyDescent="0.25">
      <c r="A47" s="43"/>
      <c r="B47" s="43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5.75" x14ac:dyDescent="0.25">
      <c r="A48" s="43"/>
      <c r="B48" s="43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ht="15.75" x14ac:dyDescent="0.25">
      <c r="A49" s="43"/>
      <c r="B49" s="43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x14ac:dyDescent="0.25">
      <c r="A50" s="18"/>
      <c r="B50" s="18"/>
    </row>
    <row r="51" spans="1:25" x14ac:dyDescent="0.25">
      <c r="A51" s="18"/>
      <c r="B51" s="18"/>
    </row>
    <row r="52" spans="1:25" x14ac:dyDescent="0.25">
      <c r="A52" s="18"/>
      <c r="B52" s="18"/>
    </row>
    <row r="53" spans="1:25" x14ac:dyDescent="0.25">
      <c r="A53" s="18"/>
      <c r="B53" s="18"/>
    </row>
    <row r="54" spans="1:25" x14ac:dyDescent="0.25">
      <c r="A54" s="18"/>
      <c r="B54" s="18"/>
    </row>
    <row r="55" spans="1:25" x14ac:dyDescent="0.25">
      <c r="A55" s="18"/>
      <c r="B55" s="18"/>
    </row>
  </sheetData>
  <mergeCells count="79">
    <mergeCell ref="L30:L31"/>
    <mergeCell ref="J32:K32"/>
    <mergeCell ref="J33:K33"/>
    <mergeCell ref="N25:N26"/>
    <mergeCell ref="O25:O26"/>
    <mergeCell ref="J35:K35"/>
    <mergeCell ref="D24:F24"/>
    <mergeCell ref="O5:Q6"/>
    <mergeCell ref="O8:Q8"/>
    <mergeCell ref="O10:Q10"/>
    <mergeCell ref="J30:K31"/>
    <mergeCell ref="G19:G20"/>
    <mergeCell ref="D22:F22"/>
    <mergeCell ref="D23:F23"/>
    <mergeCell ref="G15:G16"/>
    <mergeCell ref="J16:L16"/>
    <mergeCell ref="D8:F9"/>
    <mergeCell ref="D10:F10"/>
    <mergeCell ref="D5:F6"/>
    <mergeCell ref="D11:F12"/>
    <mergeCell ref="D13:F13"/>
    <mergeCell ref="P18:P20"/>
    <mergeCell ref="G11:G12"/>
    <mergeCell ref="R5:R6"/>
    <mergeCell ref="O9:Q9"/>
    <mergeCell ref="O11:Q14"/>
    <mergeCell ref="R11:R14"/>
    <mergeCell ref="N16:Q16"/>
    <mergeCell ref="Q18:Q20"/>
    <mergeCell ref="G17:G18"/>
    <mergeCell ref="G5:G6"/>
    <mergeCell ref="G8:G9"/>
    <mergeCell ref="O21:O22"/>
    <mergeCell ref="N23:N24"/>
    <mergeCell ref="O23:O24"/>
    <mergeCell ref="K17:K19"/>
    <mergeCell ref="L17:L19"/>
    <mergeCell ref="N21:N22"/>
    <mergeCell ref="O18:O20"/>
    <mergeCell ref="C2:F3"/>
    <mergeCell ref="A30:A31"/>
    <mergeCell ref="B30:B31"/>
    <mergeCell ref="C30:C31"/>
    <mergeCell ref="C33:C34"/>
    <mergeCell ref="D15:F16"/>
    <mergeCell ref="D17:F18"/>
    <mergeCell ref="D19:F20"/>
    <mergeCell ref="D21:F21"/>
    <mergeCell ref="A26:B26"/>
    <mergeCell ref="D27:F28"/>
    <mergeCell ref="D33:F33"/>
    <mergeCell ref="D34:F34"/>
    <mergeCell ref="D14:F14"/>
    <mergeCell ref="A33:A34"/>
    <mergeCell ref="B33:B34"/>
    <mergeCell ref="D35:F35"/>
    <mergeCell ref="D36:F36"/>
    <mergeCell ref="D38:G38"/>
    <mergeCell ref="J5:L6"/>
    <mergeCell ref="M5:M6"/>
    <mergeCell ref="J8:L9"/>
    <mergeCell ref="M8:M9"/>
    <mergeCell ref="J10:L10"/>
    <mergeCell ref="J11:L12"/>
    <mergeCell ref="M11:M12"/>
    <mergeCell ref="J13:M13"/>
    <mergeCell ref="G27:G28"/>
    <mergeCell ref="D29:F30"/>
    <mergeCell ref="G29:G30"/>
    <mergeCell ref="D31:F32"/>
    <mergeCell ref="G31:G32"/>
    <mergeCell ref="T11:V14"/>
    <mergeCell ref="W11:W14"/>
    <mergeCell ref="T15:W15"/>
    <mergeCell ref="T5:V6"/>
    <mergeCell ref="W5:W6"/>
    <mergeCell ref="T8:V8"/>
    <mergeCell ref="T9:V9"/>
    <mergeCell ref="T10:V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Dzīvnieku vienības aprēķins</vt:lpstr>
      <vt:lpstr>Radītais kūtsmēslu daudzums</vt:lpstr>
      <vt:lpstr>Krātuves ietilpības aprēķins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2024-02-09T13:39:33Z</dcterms:modified>
</cp:coreProperties>
</file>