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vide-my.sharepoint.com/personal/vikija_kupca_vvd_gov_lv1/Documents/pazemes udenu kalkulators/"/>
    </mc:Choice>
  </mc:AlternateContent>
  <xr:revisionPtr revIDLastSave="53" documentId="8_{3A09E715-8655-415D-AE85-5284356222B6}" xr6:coauthVersionLast="47" xr6:coauthVersionMax="47" xr10:uidLastSave="{98AC7A7B-A71C-4AAD-876F-C97AF2D3579E}"/>
  <bookViews>
    <workbookView xWindow="-108" yWindow="-108" windowWidth="23256" windowHeight="12456" xr2:uid="{557EDD73-6A11-4CF6-9B21-57DD9037299A}"/>
  </bookViews>
  <sheets>
    <sheet name="kalkulators" sheetId="6" r:id="rId1"/>
    <sheet name="klasifikācijas kritēriji" sheetId="2" r:id="rId2"/>
    <sheet name="Normatīvie akti"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6" l="1" a="1"/>
  <c r="L4" i="6" s="1"/>
  <c r="M4" i="6" s="1"/>
  <c r="O4" i="6" s="1"/>
  <c r="L3" i="6" a="1"/>
  <c r="L3" i="6" s="1"/>
  <c r="M3" i="6" s="1"/>
  <c r="O3" i="6" s="1"/>
  <c r="D22" i="6"/>
  <c r="F22" i="6" s="1"/>
  <c r="C17" i="6"/>
  <c r="C12" i="6"/>
  <c r="L2" i="6" a="1"/>
  <c r="L2" i="6" s="1"/>
  <c r="M2" i="6" s="1"/>
  <c r="E22" i="6" l="1"/>
  <c r="O2"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<sst xmlns="http://schemas.openxmlformats.org/spreadsheetml/2006/main" count="92" uniqueCount="82">
  <si>
    <t>HLORĪDI, 
mg/L</t>
  </si>
  <si>
    <t>SULFĀTI, 
mg/L</t>
  </si>
  <si>
    <t>Sausne, 
g/L *</t>
  </si>
  <si>
    <t>Fe kop., 
mg/L</t>
  </si>
  <si>
    <t>Mn, 
mg/L **</t>
  </si>
  <si>
    <t>N/NH4, 
mg/L ***</t>
  </si>
  <si>
    <t>Cietība****, 
mekv/L</t>
  </si>
  <si>
    <t>Permanganāta indekss/organiskā oglekļa saturs, mg/L</t>
  </si>
  <si>
    <t>H2S+HS (ūdeņraža sulfīdi), mg/L</t>
  </si>
  <si>
    <t>Br, mg/L</t>
  </si>
  <si>
    <t>ūdens temperatūra, °C</t>
  </si>
  <si>
    <t>Pazemes 
ūdeņu 
veids</t>
  </si>
  <si>
    <t>Kvalitāte</t>
  </si>
  <si>
    <t>Vai tiek 
realizēts tālāk?</t>
  </si>
  <si>
    <t>DRN likme</t>
  </si>
  <si>
    <t>Jā</t>
  </si>
  <si>
    <t>*</t>
  </si>
  <si>
    <t>sausnes saturs formulā jānorāda g/L, pievērst uzmanību mērvienībām</t>
  </si>
  <si>
    <t>**</t>
  </si>
  <si>
    <t>Mn vērtība formulā jānorāda mg/l, testēšanas pārskatos vērtība pārsvarā norādīta µg/l. Pievērst uzmanību mērvienībām.</t>
  </si>
  <si>
    <t>µg/l</t>
  </si>
  <si>
    <t>mg/L</t>
  </si>
  <si>
    <t>&lt;- mērvienību pārveidošana</t>
  </si>
  <si>
    <t>***</t>
  </si>
  <si>
    <r>
      <t xml:space="preserve">formulā nepieciešams ievadīt N/NH4 (amonija slāpekli), bet MK noteikumu robežvērtības un laboratorijas visbiežāk nosaka NH4 (amonija joni). Jāpiemēro koeficients: </t>
    </r>
    <r>
      <rPr>
        <b/>
        <sz val="11"/>
        <color theme="3" tint="9.9978637043366805E-2"/>
        <rFont val="Aptos Narrow"/>
        <family val="2"/>
        <scheme val="minor"/>
      </rPr>
      <t xml:space="preserve">N/NH4-&gt;NH4/1.288 </t>
    </r>
    <r>
      <rPr>
        <sz val="11"/>
        <color theme="3" tint="9.9978637043366805E-2"/>
        <rFont val="Aptos Narrow"/>
        <family val="2"/>
        <scheme val="minor"/>
      </rPr>
      <t xml:space="preserve">vai </t>
    </r>
    <r>
      <rPr>
        <b/>
        <sz val="11"/>
        <color theme="3" tint="9.9978637043366805E-2"/>
        <rFont val="Aptos Narrow"/>
        <family val="2"/>
        <scheme val="minor"/>
      </rPr>
      <t>N/NH4-&gt;NH4*0.776</t>
    </r>
  </si>
  <si>
    <t>NH4</t>
  </si>
  <si>
    <t>N/NH4</t>
  </si>
  <si>
    <t>&lt;- amoniju jonu pārrēķins uz amonija slāpekli</t>
  </si>
  <si>
    <t>****</t>
  </si>
  <si>
    <t>Ja laboratorija nav aprēķinājusi cietību, bet ir zināms kalcijs un magnijs, šeit pieejams aprēķins cietībai</t>
  </si>
  <si>
    <t>Ca, mg/L</t>
  </si>
  <si>
    <t>Mg, mg/L</t>
  </si>
  <si>
    <r>
      <t>Cietība, mgCaCO</t>
    </r>
    <r>
      <rPr>
        <vertAlign val="subscript"/>
        <sz val="11"/>
        <color theme="3" tint="9.9978637043366805E-2"/>
        <rFont val="Aptos Narrow"/>
        <family val="2"/>
        <scheme val="minor"/>
      </rPr>
      <t>3</t>
    </r>
    <r>
      <rPr>
        <sz val="11"/>
        <color theme="3" tint="9.9978637043366805E-2"/>
        <rFont val="Aptos Narrow"/>
        <family val="2"/>
        <scheme val="minor"/>
      </rPr>
      <t>/L</t>
    </r>
  </si>
  <si>
    <t>Cietība, mmol/L</t>
  </si>
  <si>
    <t>Cietība, mg-ekv/L</t>
  </si>
  <si>
    <t>&lt;- cietības aprēķins</t>
  </si>
  <si>
    <t>Pazemes ūdeņu veids atbilstoši mineralizācijas pakāpei un jonu sastāvam</t>
  </si>
  <si>
    <t>Pazemes ūdeņu veids</t>
  </si>
  <si>
    <t>Hlorīdi</t>
  </si>
  <si>
    <t>Sulfāti</t>
  </si>
  <si>
    <t>Sausne</t>
  </si>
  <si>
    <t>Saldūdens</t>
  </si>
  <si>
    <t>&lt;250 mg/l</t>
  </si>
  <si>
    <t>&lt;1 g/l</t>
  </si>
  <si>
    <t>Nē</t>
  </si>
  <si>
    <t>Sulfātu saldūdens</t>
  </si>
  <si>
    <t>&gt;250 mg/l</t>
  </si>
  <si>
    <t>hlorīdu saldūdens</t>
  </si>
  <si>
    <t>Sulfātu iesāļūdens</t>
  </si>
  <si>
    <t>SO42- (ekv.) &gt; Cl- (ekv.)</t>
  </si>
  <si>
    <t>1-3 g/l</t>
  </si>
  <si>
    <t>Hlorīdu iesāļūdens</t>
  </si>
  <si>
    <t>SO42- (ekv.) &lt; Cl- (ekv.)</t>
  </si>
  <si>
    <t>sāļūdens</t>
  </si>
  <si>
    <t>3-35 g/l</t>
  </si>
  <si>
    <t>sālsūdens</t>
  </si>
  <si>
    <t>&gt; 35 g/l</t>
  </si>
  <si>
    <t>Pazemes ūdeņu paveids atbilstoši to specifiskajām īpašībām</t>
  </si>
  <si>
    <t>Pazemes ūdeņu paveids</t>
  </si>
  <si>
    <t>Specifiskās īpašības</t>
  </si>
  <si>
    <t>Mīksts saldūdens</t>
  </si>
  <si>
    <t>cietība &lt; 4 mekv/L</t>
  </si>
  <si>
    <t>Saldūdens bez dzelzs</t>
  </si>
  <si>
    <t>Fe kop. &gt; 0,2 mg/L</t>
  </si>
  <si>
    <t>Saldūdens ar paaugstinātu mangāna saturu</t>
  </si>
  <si>
    <t>Mn &gt; 0,05 mg/L</t>
  </si>
  <si>
    <t>Saldūdens ar paaugstinātu amonija saturu</t>
  </si>
  <si>
    <t>N/NH4 &gt;0,39 mg/L</t>
  </si>
  <si>
    <t>Saldūdens ar paaugstinātu organisko vielu saturu</t>
  </si>
  <si>
    <t>permanganāta indekss &gt; 5 mg O2/L vai organiskā oglekļa saturs &gt; 5 mg/L</t>
  </si>
  <si>
    <t>Sulfātu iesāļūdens ar augstu sulfīdu saturu</t>
  </si>
  <si>
    <t>H2S+HS- &gt; 10 mg/L</t>
  </si>
  <si>
    <t>Sāļūdens ar paaugstinātu bromīdu saturu</t>
  </si>
  <si>
    <t>Br- &gt; 25 mg/L</t>
  </si>
  <si>
    <t>Sālsūdens ar augstu bromīdu saturu</t>
  </si>
  <si>
    <t>BR- &gt; 250 mg/L</t>
  </si>
  <si>
    <t>Sālsūdens, karsts</t>
  </si>
  <si>
    <t xml:space="preserve">temp. &gt; 37 Celsius </t>
  </si>
  <si>
    <t xml:space="preserve">Lūdzu, ņemt vērā, ka kalkulators paredzēts izplatītākajiem gadījumiem un var neattiekties uz visām situācijām, īpaši rūpīgi izvērtēt pazemes ūdeņu atbilstību vidējas vērtības pazemes ūdeņiem (atbilstoši MK noteikumu Nr. 404 3. pielikumam vidējas vērtības pazemes ūdens - visi pazemes ūdeņu veidi, kas nav minēti, kā augstas un zemas kvalitātes). </t>
  </si>
  <si>
    <r>
      <t xml:space="preserve">Lai noteiktu pazemes ūdeņu DRN likmi, pazemes ūdeņu testēšanas pārskata rezultātus salīdzina ar 2011. gada 6. septembra </t>
    </r>
    <r>
      <rPr>
        <b/>
        <sz val="11"/>
        <color theme="3" tint="9.9978637043366805E-2"/>
        <rFont val="Aptos Narrow"/>
        <family val="2"/>
        <scheme val="minor"/>
      </rPr>
      <t>Ministru kabineta noteikumu Nr. 696</t>
    </r>
    <r>
      <rPr>
        <sz val="11"/>
        <color theme="3" tint="9.9978637043366805E-2"/>
        <rFont val="Aptos Narrow"/>
        <family val="2"/>
        <charset val="186"/>
        <scheme val="minor"/>
      </rPr>
      <t xml:space="preserve"> “Zemes dzīļu izmantošanas licenču un bieži sastopamo derīgo izrakteņu ieguves atļauju izsniegšanas kārtība, kā arī publiskas personas zemes iznomāšanas kārtība zemes dzīļu izmantošanai</t>
    </r>
    <r>
      <rPr>
        <b/>
        <sz val="11"/>
        <color theme="3" tint="9.9978637043366805E-2"/>
        <rFont val="Aptos Narrow"/>
        <family val="2"/>
        <scheme val="minor"/>
      </rPr>
      <t>” 8. pielikumu, nosakot pazemes ūdeņu veidu</t>
    </r>
    <r>
      <rPr>
        <sz val="11"/>
        <color theme="3" tint="9.9978637043366805E-2"/>
        <rFont val="Aptos Narrow"/>
        <family val="2"/>
        <charset val="186"/>
        <scheme val="minor"/>
      </rPr>
      <t>. </t>
    </r>
  </si>
  <si>
    <r>
      <t xml:space="preserve">2007. gada 19. jūnija </t>
    </r>
    <r>
      <rPr>
        <b/>
        <sz val="11"/>
        <color theme="3" tint="9.9978637043366805E-2"/>
        <rFont val="Aptos Narrow"/>
        <family val="2"/>
        <scheme val="minor"/>
      </rPr>
      <t>Ministru kabineta noteikumu Nr. 404</t>
    </r>
    <r>
      <rPr>
        <sz val="11"/>
        <color theme="3" tint="9.9978637043366805E-2"/>
        <rFont val="Aptos Narrow"/>
        <family val="2"/>
        <charset val="186"/>
        <scheme val="minor"/>
      </rPr>
      <t xml:space="preserve"> “Kārtība, kādā aprēķina un maksā dabas resursu nodokli, izsniedz dabas resursu lietošanas atļauju un auditē apsaimniekošanas sistēmas” </t>
    </r>
    <r>
      <rPr>
        <b/>
        <sz val="11"/>
        <color theme="3" tint="9.9978637043366805E-2"/>
        <rFont val="Aptos Narrow"/>
        <family val="2"/>
        <scheme val="minor"/>
      </rPr>
      <t>3. pielikumu noteic, vai iepriekš noteiktais pazemes ūdeņu veids atbilst augstas, vidējas vai zemas vērtības pazemes ūdenim</t>
    </r>
    <r>
      <rPr>
        <sz val="11"/>
        <color theme="3" tint="9.9978637043366805E-2"/>
        <rFont val="Aptos Narrow"/>
        <family val="2"/>
        <charset val="186"/>
        <scheme val="minor"/>
      </rPr>
      <t>. </t>
    </r>
  </si>
  <si>
    <r>
      <t xml:space="preserve">Noslēgumā, </t>
    </r>
    <r>
      <rPr>
        <b/>
        <sz val="11"/>
        <color theme="3" tint="9.9978637043366805E-2"/>
        <rFont val="Aptos Narrow"/>
        <family val="2"/>
        <scheme val="minor"/>
      </rPr>
      <t>Dabas resursu nodokļa likuma 2. pielikums</t>
    </r>
    <r>
      <rPr>
        <sz val="11"/>
        <color theme="3" tint="9.9978637043366805E-2"/>
        <rFont val="Aptos Narrow"/>
        <family val="2"/>
        <charset val="186"/>
        <scheme val="minor"/>
      </rPr>
      <t xml:space="preserve"> noteic nodokļa likmes par ūdeņu ieguvi.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</si>
</sst>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3" x14ac:knownFonts="1">
    <font>
      <sz val="11"/>
      <color theme="1"/>
      <name val="Aptos Narrow"/>
      <family val="2"/>
      <charset val="186"/>
      <scheme val="minor"/>
    </font>
    <font>
      <i/>
      <sz val="11"/>
      <color theme="0" tint="-0.499984740745262"/>
      <name val="Aptos Narrow"/>
      <family val="2"/>
      <scheme val="minor"/>
    </font>
    <font>
      <sz val="11"/>
      <color theme="0"/>
      <name val="Aptos Narrow"/>
      <family val="2"/>
      <charset val="186"/>
      <scheme val="minor"/>
    </font>
    <font>
      <sz val="11"/>
      <color rgb="FFFF0000"/>
      <name val="Aptos Narrow"/>
      <family val="2"/>
      <charset val="186"/>
      <scheme val="minor"/>
    </font>
    <font>
      <sz val="10"/>
      <name val="Arial"/>
      <family val="2"/>
      <charset val="186"/>
    </font>
    <font>
      <sz val="10"/>
      <name val="Arial"/>
      <family val="2"/>
      <charset val="186"/>
    </font>
    <font>
      <sz val="11"/>
      <color theme="3" tint="9.9978637043366805E-2"/>
      <name val="Aptos Narrow"/>
      <family val="2"/>
      <charset val="186"/>
      <scheme val="minor"/>
    </font>
    <font>
      <sz val="11"/>
      <color theme="3" tint="9.9978637043366805E-2"/>
      <name val="Aptos Narrow"/>
      <family val="2"/>
      <scheme val="minor"/>
    </font>
    <font>
      <b/>
      <sz val="11"/>
      <color theme="3" tint="9.9978637043366805E-2"/>
      <name val="Aptos Narrow"/>
      <family val="2"/>
      <scheme val="minor"/>
    </font>
    <font>
      <vertAlign val="subscript"/>
      <sz val="11"/>
      <color theme="3" tint="9.9978637043366805E-2"/>
      <name val="Aptos Narrow"/>
      <family val="2"/>
      <scheme val="minor"/>
    </font>
    <font>
      <i/>
      <sz val="11"/>
      <color theme="3" tint="9.9978637043366805E-2"/>
      <name val="Aptos Narrow"/>
      <family val="2"/>
      <scheme val="minor"/>
    </font>
    <font>
      <b/>
      <sz val="11"/>
      <color theme="0"/>
      <name val="Aptos Narrow"/>
      <family val="2"/>
      <scheme val="minor"/>
    </font>
    <font>
      <sz val="11"/>
      <color theme="0"/>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3" tint="9.9978637043366805E-2"/>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theme="3" tint="9.9978637043366805E-2"/>
      </bottom>
      <diagonal/>
    </border>
    <border>
      <left style="thin">
        <color theme="3" tint="9.9978637043366805E-2"/>
      </left>
      <right/>
      <top style="thin">
        <color theme="3" tint="9.9978637043366805E-2"/>
      </top>
      <bottom/>
      <diagonal/>
    </border>
    <border>
      <left/>
      <right style="thin">
        <color theme="3" tint="9.9978637043366805E-2"/>
      </right>
      <top style="thin">
        <color theme="3" tint="9.9978637043366805E-2"/>
      </top>
      <bottom/>
      <diagonal/>
    </border>
    <border>
      <left style="thin">
        <color theme="3" tint="9.9978637043366805E-2"/>
      </left>
      <right/>
      <top/>
      <bottom style="thin">
        <color theme="3" tint="9.9978637043366805E-2"/>
      </bottom>
      <diagonal/>
    </border>
    <border>
      <left/>
      <right style="thin">
        <color theme="3" tint="9.9978637043366805E-2"/>
      </right>
      <top/>
      <bottom style="thin">
        <color theme="3" tint="9.9978637043366805E-2"/>
      </bottom>
      <diagonal/>
    </border>
    <border>
      <left/>
      <right/>
      <top style="thin">
        <color theme="3" tint="9.9978637043366805E-2"/>
      </top>
      <bottom/>
      <diagonal/>
    </border>
  </borders>
  <cellStyleXfs count="3">
    <xf numFmtId="0" fontId="0" fillId="0" borderId="0"/>
    <xf numFmtId="0" fontId="4" fillId="0" borderId="0"/>
    <xf numFmtId="0" fontId="5" fillId="0" borderId="0"/>
  </cellStyleXfs>
  <cellXfs count="28">
    <xf numFmtId="0" fontId="0" fillId="0" borderId="0" xfId="0"/>
    <xf numFmtId="0" fontId="0" fillId="2" borderId="0" xfId="0" applyFill="1"/>
    <xf numFmtId="0" fontId="0" fillId="0" borderId="1" xfId="0" applyBorder="1"/>
    <xf numFmtId="0" fontId="2" fillId="3" borderId="0" xfId="0" applyFont="1" applyFill="1"/>
    <xf numFmtId="0" fontId="2" fillId="3" borderId="0" xfId="0" applyFont="1" applyFill="1" applyAlignment="1">
      <alignment wrapText="1"/>
    </xf>
    <xf numFmtId="0" fontId="0" fillId="2" borderId="0" xfId="0" applyFill="1" applyAlignment="1">
      <alignment wrapText="1"/>
    </xf>
    <xf numFmtId="0" fontId="3" fillId="0" borderId="0" xfId="0" applyFont="1"/>
    <xf numFmtId="0" fontId="1" fillId="4" borderId="0" xfId="0" applyFont="1" applyFill="1" applyProtection="1">
      <protection locked="0"/>
    </xf>
    <xf numFmtId="0" fontId="2" fillId="3" borderId="0" xfId="0" applyFont="1" applyFill="1" applyProtection="1">
      <protection locked="0"/>
    </xf>
    <xf numFmtId="0" fontId="6" fillId="0" borderId="0" xfId="0" applyFont="1"/>
    <xf numFmtId="0" fontId="7" fillId="0" borderId="0" xfId="0" applyFont="1"/>
    <xf numFmtId="0" fontId="6" fillId="2" borderId="3" xfId="0" applyFont="1" applyFill="1" applyBorder="1"/>
    <xf numFmtId="0" fontId="8" fillId="2" borderId="4" xfId="0" applyFont="1" applyFill="1" applyBorder="1"/>
    <xf numFmtId="0" fontId="8" fillId="0" borderId="0" xfId="0" applyFont="1"/>
    <xf numFmtId="0" fontId="10" fillId="0" borderId="0" xfId="0" applyFont="1"/>
    <xf numFmtId="0" fontId="7" fillId="2" borderId="3"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11" fillId="3" borderId="6" xfId="0" applyFont="1" applyFill="1" applyBorder="1"/>
    <xf numFmtId="2" fontId="11" fillId="3" borderId="6" xfId="0" applyNumberFormat="1" applyFont="1" applyFill="1" applyBorder="1"/>
    <xf numFmtId="165" fontId="11" fillId="3" borderId="6" xfId="1" applyNumberFormat="1" applyFont="1" applyFill="1" applyBorder="1" applyAlignment="1">
      <alignment horizontal="center" vertical="center" wrapText="1"/>
    </xf>
    <xf numFmtId="164" fontId="12" fillId="3" borderId="2" xfId="1" applyNumberFormat="1" applyFont="1" applyFill="1" applyBorder="1" applyAlignment="1">
      <alignment horizontal="center" vertical="center" wrapText="1"/>
    </xf>
    <xf numFmtId="0" fontId="6" fillId="4" borderId="5" xfId="0" applyFont="1" applyFill="1" applyBorder="1" applyProtection="1">
      <protection locked="0"/>
    </xf>
    <xf numFmtId="0" fontId="7" fillId="4" borderId="5" xfId="1" applyFont="1" applyFill="1" applyBorder="1" applyAlignment="1" applyProtection="1">
      <alignment horizontal="center" vertical="center" wrapText="1"/>
      <protection locked="0"/>
    </xf>
    <xf numFmtId="0" fontId="7" fillId="4" borderId="2" xfId="1" applyFont="1" applyFill="1" applyBorder="1" applyAlignment="1" applyProtection="1">
      <alignment horizontal="center" vertical="center" wrapText="1"/>
      <protection locked="0"/>
    </xf>
    <xf numFmtId="0" fontId="0" fillId="0" borderId="1" xfId="0" applyBorder="1" applyAlignment="1">
      <alignment horizontal="center"/>
    </xf>
    <xf numFmtId="0" fontId="6" fillId="0" borderId="0" xfId="0" applyFont="1" applyAlignment="1">
      <alignment horizontal="left" vertical="top" wrapText="1"/>
    </xf>
    <xf numFmtId="0" fontId="6" fillId="0" borderId="0" xfId="0" applyFont="1" applyAlignment="1">
      <alignment horizontal="left" vertical="top"/>
    </xf>
  </cellXfs>
  <cellStyles count="3">
    <cellStyle name="Normal" xfId="0" builtinId="0"/>
    <cellStyle name="Normal 2" xfId="1" xr:uid="{FE8913FA-2636-4F85-BB9C-2BCD6742363F}"/>
    <cellStyle name="Normal 3" xfId="2" xr:uid="{CB98E6FD-5699-42E1-8798-D5F316D603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102235</xdr:colOff>
      <xdr:row>14</xdr:row>
      <xdr:rowOff>144145</xdr:rowOff>
    </xdr:from>
    <xdr:to>
      <xdr:col>9</xdr:col>
      <xdr:colOff>325755</xdr:colOff>
      <xdr:row>16</xdr:row>
      <xdr:rowOff>174625</xdr:rowOff>
    </xdr:to>
    <xdr:pic>
      <xdr:nvPicPr>
        <xdr:cNvPr id="2" name="Picture 1">
          <a:extLst>
            <a:ext uri="{FF2B5EF4-FFF2-40B4-BE49-F238E27FC236}">
              <a16:creationId xmlns:a16="http://schemas.microsoft.com/office/drawing/2014/main" id="{B0B12B92-FAAA-7232-1346-5947B1BCB8B6}"/>
            </a:ext>
          </a:extLst>
        </xdr:cNvPr>
        <xdr:cNvPicPr>
          <a:picLocks noChangeAspect="1"/>
        </xdr:cNvPicPr>
      </xdr:nvPicPr>
      <xdr:blipFill rotWithShape="1">
        <a:blip xmlns:r="http://schemas.openxmlformats.org/officeDocument/2006/relationships" r:embed="rId1"/>
        <a:srcRect t="80173" r="59780" b="-288"/>
        <a:stretch>
          <a:fillRect/>
        </a:stretch>
      </xdr:blipFill>
      <xdr:spPr>
        <a:xfrm>
          <a:off x="4817110" y="3573145"/>
          <a:ext cx="2229485" cy="3886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01EF9-793B-415E-83C3-A52CE51BBAC7}">
  <dimension ref="A1:O22"/>
  <sheetViews>
    <sheetView tabSelected="1" zoomScaleNormal="100" workbookViewId="0">
      <selection activeCell="R2" sqref="R2"/>
    </sheetView>
  </sheetViews>
  <sheetFormatPr defaultRowHeight="14.4" x14ac:dyDescent="0.3"/>
  <cols>
    <col min="1" max="1" width="9.33203125" customWidth="1"/>
    <col min="2" max="2" width="9.44140625" customWidth="1"/>
    <col min="3" max="3" width="9.6640625" customWidth="1"/>
    <col min="4" max="4" width="10" customWidth="1"/>
    <col min="5" max="5" width="9.109375" customWidth="1"/>
    <col min="6" max="6" width="9.88671875" customWidth="1"/>
    <col min="7" max="7" width="11.33203125" customWidth="1"/>
    <col min="8" max="8" width="16.109375" customWidth="1"/>
    <col min="9" max="9" width="13.33203125" customWidth="1"/>
    <col min="10" max="10" width="7.5546875" customWidth="1"/>
    <col min="11" max="11" width="11.6640625" customWidth="1"/>
    <col min="12" max="12" width="12.33203125" customWidth="1"/>
    <col min="13" max="13" width="11.33203125" customWidth="1"/>
    <col min="14" max="14" width="13.33203125" customWidth="1"/>
    <col min="15" max="15" width="10.6640625" customWidth="1"/>
  </cols>
  <sheetData>
    <row r="1" spans="1:15" ht="60" customHeight="1" x14ac:dyDescent="0.3">
      <c r="A1" s="4" t="s">
        <v>0</v>
      </c>
      <c r="B1" s="4" t="s">
        <v>1</v>
      </c>
      <c r="C1" s="4" t="s">
        <v>2</v>
      </c>
      <c r="D1" s="5" t="s">
        <v>3</v>
      </c>
      <c r="E1" s="5" t="s">
        <v>4</v>
      </c>
      <c r="F1" s="5" t="s">
        <v>5</v>
      </c>
      <c r="G1" s="5" t="s">
        <v>6</v>
      </c>
      <c r="H1" s="5" t="s">
        <v>7</v>
      </c>
      <c r="I1" s="5" t="s">
        <v>8</v>
      </c>
      <c r="J1" s="5" t="s">
        <v>9</v>
      </c>
      <c r="K1" s="5" t="s">
        <v>10</v>
      </c>
      <c r="L1" s="5" t="s">
        <v>11</v>
      </c>
      <c r="M1" s="1" t="s">
        <v>12</v>
      </c>
      <c r="N1" s="5" t="s">
        <v>13</v>
      </c>
      <c r="O1" s="1" t="s">
        <v>14</v>
      </c>
    </row>
    <row r="2" spans="1:15" ht="63" customHeight="1" x14ac:dyDescent="0.3">
      <c r="A2" s="7"/>
      <c r="B2" s="7"/>
      <c r="C2" s="7"/>
      <c r="D2" s="7"/>
      <c r="E2" s="7"/>
      <c r="F2" s="7"/>
      <c r="G2" s="7"/>
      <c r="H2" s="7"/>
      <c r="I2" s="7"/>
      <c r="J2" s="7"/>
      <c r="K2" s="7"/>
      <c r="L2" s="4" t="str" cm="1">
        <f t="array" ref="L2">_xlfn.IFS(
    AND(C2&gt;35,J2&lt;&gt;"", J2&gt;250, K2&gt;37), "Karsts sālsūdens ar augstu bromīdu saturu",
    AND(C2&gt;35,J2&lt;&gt;"", J2&lt;250, K2&lt;37), "Sālsūdens ar bromīdu saturu, zemāku par 250 mg/l, un temperatūru, zemāku par 37 oC",
    AND(C2&gt;35,J2&lt;&gt;"", J2&gt;250), "Sālsūdens ar augstu bromīdu saturu",
    AND(C2&gt;35,K2&lt;&gt;"", K2&gt;37), "Sālsūdens, karsts",
    C2&gt;35, "Sālsūdens",
    AND(C2&gt;=3, C2&lt;=35,J2&lt;&gt;"", J2&lt;25), "Sāļūdens ar bromīdu saturu, zemāku par 25 mg/l",
    AND(C2&gt;=3, C2&lt;=35,J2&lt;&gt;"", J2&gt;=25), "Sāļūdens ar paaugstinātu bromīdu saturu",
    AND(C2&gt;=3, C2&lt;=35), "Sāļūdens",
    AND(C2&gt;=1, C2&lt;=3,I2&lt;&gt;"", I2&gt;10), "Sulfātu iesāļūdens ar augstu sulfīdu saturu",
    AND(C2&gt;=1, C2&lt;=3, A2&gt;B2), "Hlorīdu iesāļūdens",
    AND(C2&gt;=1, C2&lt;=3, A2&lt;B2), "Sulfātu iesāļūdens",
    AND(C2&gt;=1, C2&lt;=3), "Iesāļūdens, lūdzu norādīt hlorīdus un sulfātus",
    AND(OR(C2="", C2&lt;1),H2&lt;&gt;"", H2&gt;5), "Saldūdens ar paaugstinātu organisko vielu saturu",
    AND(OR(C2="", C2&lt;1),E2&lt;&gt;"", E2&gt;0.05), "Saldūdens ar paaugstinātu mangāna saturu",
    AND(OR(C2="", C2&lt;1),F2&lt;&gt;"", F2&gt;0.39), "Saldūdens ar paaugstinātu amonija saturu",
    AND(OR(C2="", C2&lt;1), D2&lt;0.2, D2&lt;&gt;""), "Saldūdens bez dzelzs",
    AND(OR(C2="", C2&lt;1), G2&lt;4, G2&lt;&gt;""), "Mīksts saldūdens",
    AND(OR(C2="", C2&lt;1),A2&lt;&gt;"", A2&gt;250), "Hlorīdu saldūdens",
    AND(OR(C2="", C2&lt;1),B2&lt;&gt;"", B2&gt;250), "Sulfātu saldūdens",
    OR(C2="", C2&lt;1), "Saldūdens",
    TRUE, "Nezināms")</f>
        <v>Saldūdens</v>
      </c>
      <c r="M2" s="3" t="str">
        <f>IF(OR(L2="Saldūdens",L2="Sulfātu iesāļūdens",L2="Hlorīdu iesāļūdens",L2="Sāļūdens",L2="Sālsūdens",L2="Sāļūdens ar paaugstinātu bromīdu saturu",L2="Sālsūdens, karsts",L2="Sālsūdens ar augstu bromīdu saturu"), "Vidēja",
IF(OR(L2="Hlorīdu saldūdens", L2="Sulfātu saldūdens",
L2="Saldūdens ar paaugstinātu mangāna saturu",
L2="Saldūdens ar paaugstinātu amonija saturu",
L2="Saldūdens ar paaugstinātu organisko vielu saturu"), "Zema",
IF(OR(L2="Mīksts saldūdens", L2="Saldūdens bez dzelzs",
L2="Sulfātu iesāļūdens ar augstu sulfīdu saturu",
L2="Sālsūdens, karsts ar augstu bromīdu saturu"), "Augsta", "Nezināms")))</f>
        <v>Vidēja</v>
      </c>
      <c r="N2" s="8" t="s">
        <v>15</v>
      </c>
      <c r="O2" s="3">
        <f>IF(N2="Nē",
    IF(M2="Vidēja", 0.041,
    IF(M2="Zema", 0.02,
    IF(M2="Augsta", 0.05, "Nezināms"))),
    IF(N2="Jā",
    IF(M2="Vidēja", 1.11,
    IF(M2="Zema", 0.56,
    IF(M2="Augsta", 1.85, "Nezināms"))), ""))</f>
        <v>1.1100000000000001</v>
      </c>
    </row>
    <row r="3" spans="1:15" ht="63" customHeight="1" x14ac:dyDescent="0.3">
      <c r="A3" s="7"/>
      <c r="B3" s="7"/>
      <c r="C3" s="7"/>
      <c r="D3" s="7"/>
      <c r="E3" s="7"/>
      <c r="F3" s="7"/>
      <c r="G3" s="7"/>
      <c r="H3" s="7"/>
      <c r="I3" s="7"/>
      <c r="J3" s="7"/>
      <c r="K3" s="7"/>
      <c r="L3" s="4" t="str" cm="1">
        <f t="array" ref="L3">_xlfn.IFS(
    AND(C3&gt;35,J3&lt;&gt;"", J3&gt;250, K3&gt;37), "Karsts sālsūdens ar augstu bromīdu saturu",
    AND(C3&gt;35,J3&lt;&gt;"", J3&lt;250, K3&lt;37), "Sālsūdens ar bromīdu saturu, zemāku par 250 mg/l, un temperatūru, zemāku par 37 oC",
    AND(C3&gt;35,J3&lt;&gt;"", J3&gt;250), "Sālsūdens ar augstu bromīdu saturu",
    AND(C3&gt;35,K3&lt;&gt;"", K3&gt;37), "Sālsūdens, karsts",
    C3&gt;35, "Sālsūdens",
    AND(C3&gt;=3, C3&lt;=35,J3&lt;&gt;"", J3&lt;25), "Sāļūdens ar bromīdu saturu, zemāku par 25 mg/l",
    AND(C3&gt;=3, C3&lt;=35,J3&lt;&gt;"", J3&gt;=25), "Sāļūdens ar paaugstinātu bromīdu saturu",
    AND(C3&gt;=3, C3&lt;=35), "Sāļūdens",
    AND(C3&gt;=1, C3&lt;=3,I3&lt;&gt;"", I3&gt;10), "Sulfātu iesāļūdens ar augstu sulfīdu saturu",
    AND(C3&gt;=1, C3&lt;=3, A3&gt;B3), "Hlorīdu iesāļūdens",
    AND(C3&gt;=1, C3&lt;=3, A3&lt;B3), "Sulfātu iesāļūdens",
    AND(C3&gt;=1, C3&lt;=3), "Iesāļūdens, lūdzu norādīt hlorīdus un sulfātus",
    AND(OR(C3="", C3&lt;1),H3&lt;&gt;"", H3&gt;5), "Saldūdens ar paaugstinātu organisko vielu saturu",
    AND(OR(C3="", C3&lt;1),E3&lt;&gt;"", E3&gt;0.05), "Saldūdens ar paaugstinātu mangāna saturu",
    AND(OR(C3="", C3&lt;1),F3&lt;&gt;"", F3&gt;0.39), "Saldūdens ar paaugstinātu amonija saturu",
    AND(OR(C3="", C3&lt;1), D3&lt;0.2, D3&lt;&gt;""), "Saldūdens bez dzelzs",
    AND(OR(C3="", C3&lt;1), G3&lt;4, G3&lt;&gt;""), "Mīksts saldūdens",
    AND(OR(C3="", C3&lt;1),A3&lt;&gt;"", A3&gt;250), "Hlorīdu saldūdens",
    AND(OR(C3="", C3&lt;1),B3&lt;&gt;"", B3&gt;250), "Sulfātu saldūdens",
    OR(C3="", C3&lt;1), "Saldūdens",
    TRUE, "Nezināms")</f>
        <v>Saldūdens</v>
      </c>
      <c r="M3" s="3" t="str">
        <f>IF(OR(L3="Saldūdens",L3="Sulfātu iesāļūdens",L3="Hlorīdu iesāļūdens",L3="Sāļūdens",L3="Sālsūdens",L3="Sāļūdens ar paaugstinātu bromīdu saturu",L3="Sālsūdens, karsts",L3="Sālsūdens ar augstu bromīdu saturu"), "Vidēja",
IF(OR(L3="Hlorīdu saldūdens", L3="Sulfātu saldūdens",
L3="Saldūdens ar paaugstinātu mangāna saturu",
L3="Saldūdens ar paaugstinātu amonija saturu",
L3="Saldūdens ar paaugstinātu organisko vielu saturu"), "Zema",
IF(OR(L3="Mīksts saldūdens", L3="Saldūdens bez dzelzs",
L3="Sulfātu iesāļūdens ar augstu sulfīdu saturu",
L3="Sālsūdens, karsts ar augstu bromīdu saturu"), "Augsta", "Nezināms")))</f>
        <v>Vidēja</v>
      </c>
      <c r="N3" s="8" t="s">
        <v>15</v>
      </c>
      <c r="O3" s="3">
        <f>IF(N3="Nē",
    IF(M3="Vidēja", 0.041,
    IF(M3="Zema", 0.02,
    IF(M3="Augsta", 0.05, "Nezināms"))),
    IF(N3="Jā",
    IF(M3="Vidēja", 1.11,
    IF(M3="Zema", 0.56,
    IF(M3="Augsta", 1.85, "Nezināms"))), ""))</f>
        <v>1.1100000000000001</v>
      </c>
    </row>
    <row r="4" spans="1:15" ht="63" customHeight="1" x14ac:dyDescent="0.3">
      <c r="A4" s="7"/>
      <c r="B4" s="7"/>
      <c r="C4" s="7"/>
      <c r="D4" s="7"/>
      <c r="E4" s="7"/>
      <c r="F4" s="7"/>
      <c r="G4" s="7"/>
      <c r="H4" s="7"/>
      <c r="I4" s="7"/>
      <c r="J4" s="7"/>
      <c r="K4" s="7"/>
      <c r="L4" s="4" t="str" cm="1">
        <f t="array" ref="L4">_xlfn.IFS(
    AND(C4&gt;35,J4&lt;&gt;"", J4&gt;250, K4&gt;37), "Karsts sālsūdens ar augstu bromīdu saturu",
    AND(C4&gt;35,J4&lt;&gt;"", J4&lt;250, K4&lt;37), "Sālsūdens ar bromīdu saturu, zemāku par 250 mg/l, un temperatūru, zemāku par 37 oC",
    AND(C4&gt;35,J4&lt;&gt;"", J4&gt;250), "Sālsūdens ar augstu bromīdu saturu",
    AND(C4&gt;35,K4&lt;&gt;"", K4&gt;37), "Sālsūdens, karsts",
    C4&gt;35, "Sālsūdens",
    AND(C4&gt;=3, C4&lt;=35,J4&lt;&gt;"", J4&lt;25), "Sāļūdens ar bromīdu saturu, zemāku par 25 mg/l",
    AND(C4&gt;=3, C4&lt;=35,J4&lt;&gt;"", J4&gt;=25), "Sāļūdens ar paaugstinātu bromīdu saturu",
    AND(C4&gt;=3, C4&lt;=35), "Sāļūdens",
    AND(C4&gt;=1, C4&lt;=3,I4&lt;&gt;"", I4&gt;10), "Sulfātu iesāļūdens ar augstu sulfīdu saturu",
    AND(C4&gt;=1, C4&lt;=3, A4&gt;B4), "Hlorīdu iesāļūdens",
    AND(C4&gt;=1, C4&lt;=3, A4&lt;B4), "Sulfātu iesāļūdens",
    AND(C4&gt;=1, C4&lt;=3), "Iesāļūdens, lūdzu norādīt hlorīdus un sulfātus",
    AND(OR(C4="", C4&lt;1),H4&lt;&gt;"", H4&gt;5), "Saldūdens ar paaugstinātu organisko vielu saturu",
    AND(OR(C4="", C4&lt;1),E4&lt;&gt;"", E4&gt;0.05), "Saldūdens ar paaugstinātu mangāna saturu",
    AND(OR(C4="", C4&lt;1),F4&lt;&gt;"", F4&gt;0.39), "Saldūdens ar paaugstinātu amonija saturu",
    AND(OR(C4="", C4&lt;1), D4&lt;0.2, D4&lt;&gt;""), "Saldūdens bez dzelzs",
    AND(OR(C4="", C4&lt;1), G4&lt;4, G4&lt;&gt;""), "Mīksts saldūdens",
    AND(OR(C4="", C4&lt;1),A4&lt;&gt;"", A4&gt;250), "Hlorīdu saldūdens",
    AND(OR(C4="", C4&lt;1),B4&lt;&gt;"", B4&gt;250), "Sulfātu saldūdens",
    OR(C4="", C4&lt;1), "Saldūdens",
    TRUE, "Nezināms")</f>
        <v>Saldūdens</v>
      </c>
      <c r="M4" s="3" t="str">
        <f>IF(OR(L4="Saldūdens",L4="Sulfātu iesāļūdens",L4="Hlorīdu iesāļūdens",L4="Sāļūdens",L4="Sālsūdens",L4="Sāļūdens ar paaugstinātu bromīdu saturu",L4="Sālsūdens, karsts",L4="Sālsūdens ar augstu bromīdu saturu"), "Vidēja",
IF(OR(L4="Hlorīdu saldūdens", L4="Sulfātu saldūdens",
L4="Saldūdens ar paaugstinātu mangāna saturu",
L4="Saldūdens ar paaugstinātu amonija saturu",
L4="Saldūdens ar paaugstinātu organisko vielu saturu"), "Zema",
IF(OR(L4="Mīksts saldūdens", L4="Saldūdens bez dzelzs",
L4="Sulfātu iesāļūdens ar augstu sulfīdu saturu",
L4="Sālsūdens, karsts ar augstu bromīdu saturu"), "Augsta", "Nezināms")))</f>
        <v>Vidēja</v>
      </c>
      <c r="N4" s="8" t="s">
        <v>15</v>
      </c>
      <c r="O4" s="3">
        <f>IF(N4="Nē",
    IF(M4="Vidēja", 0.041,
    IF(M4="Zema", 0.02,
    IF(M4="Augsta", 0.05, "Nezināms"))),
    IF(N4="Jā",
    IF(M4="Vidēja", 1.11,
    IF(M4="Zema", 0.56,
    IF(M4="Augsta", 1.85, "Nezināms"))), ""))</f>
        <v>1.1100000000000001</v>
      </c>
    </row>
    <row r="7" spans="1:15" x14ac:dyDescent="0.3">
      <c r="A7" s="9" t="s">
        <v>16</v>
      </c>
      <c r="B7" s="9" t="s">
        <v>17</v>
      </c>
    </row>
    <row r="9" spans="1:15" ht="16.2" customHeight="1" x14ac:dyDescent="0.3">
      <c r="A9" s="9" t="s">
        <v>18</v>
      </c>
      <c r="B9" s="9" t="s">
        <v>19</v>
      </c>
    </row>
    <row r="10" spans="1:15" ht="16.2" customHeight="1" x14ac:dyDescent="0.3">
      <c r="A10" s="9"/>
      <c r="B10" s="9"/>
    </row>
    <row r="11" spans="1:15" ht="16.2" customHeight="1" x14ac:dyDescent="0.3">
      <c r="A11" s="9"/>
      <c r="B11" s="11" t="s">
        <v>20</v>
      </c>
      <c r="C11" s="12" t="s">
        <v>21</v>
      </c>
      <c r="D11" s="14" t="s">
        <v>22</v>
      </c>
    </row>
    <row r="12" spans="1:15" x14ac:dyDescent="0.3">
      <c r="B12" s="22"/>
      <c r="C12" s="18">
        <f>B12/1000</f>
        <v>0</v>
      </c>
    </row>
    <row r="13" spans="1:15" x14ac:dyDescent="0.3">
      <c r="B13" s="9"/>
      <c r="C13" s="13"/>
    </row>
    <row r="14" spans="1:15" x14ac:dyDescent="0.3">
      <c r="A14" s="10" t="s">
        <v>23</v>
      </c>
      <c r="B14" s="10" t="s">
        <v>24</v>
      </c>
    </row>
    <row r="16" spans="1:15" x14ac:dyDescent="0.3">
      <c r="B16" s="11" t="s">
        <v>25</v>
      </c>
      <c r="C16" s="12" t="s">
        <v>26</v>
      </c>
      <c r="D16" s="14" t="s">
        <v>27</v>
      </c>
    </row>
    <row r="17" spans="1:7" x14ac:dyDescent="0.3">
      <c r="B17" s="22"/>
      <c r="C17" s="19">
        <f>B17*0.776</f>
        <v>0</v>
      </c>
    </row>
    <row r="19" spans="1:7" x14ac:dyDescent="0.3">
      <c r="A19" s="9" t="s">
        <v>28</v>
      </c>
      <c r="B19" s="9" t="s">
        <v>29</v>
      </c>
    </row>
    <row r="21" spans="1:7" ht="44.4" x14ac:dyDescent="0.3">
      <c r="B21" s="15" t="s">
        <v>30</v>
      </c>
      <c r="C21" s="16" t="s">
        <v>31</v>
      </c>
      <c r="D21" s="16" t="s">
        <v>32</v>
      </c>
      <c r="E21" s="16" t="s">
        <v>33</v>
      </c>
      <c r="F21" s="17" t="s">
        <v>34</v>
      </c>
      <c r="G21" s="14" t="s">
        <v>35</v>
      </c>
    </row>
    <row r="22" spans="1:7" x14ac:dyDescent="0.3">
      <c r="B22" s="23"/>
      <c r="C22" s="24"/>
      <c r="D22" s="21">
        <f>(2.497*B22)+(4.118*C22)</f>
        <v>0</v>
      </c>
      <c r="E22" s="21">
        <f>D22/100</f>
        <v>0</v>
      </c>
      <c r="F22" s="20">
        <f>D22/50</f>
        <v>0</v>
      </c>
    </row>
  </sheetData>
  <sheetProtection algorithmName="SHA-512" hashValue="0ZdrF8A7YI2AKCyqMv9b4LYIdJC+XXaBdTG9Aovw0ozn7XSV/ILUtiahvJdv/CcxBE86VB4rmu1WPdOdxD7eDg==" saltValue="ZXJ7p1QaTuf/0AjURjlhDw==" spinCount="100000" sheet="1" objects="1" scenarios="1"/>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037DFA5-00FA-47B8-947A-9AF9FF8324AA}">
          <x14:formula1>
            <xm:f>'klasifikācijas kritēriji'!$F$2:$F$3</xm:f>
          </x14:formula1>
          <xm:sqref>N2:N4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5D3F6-9576-4E12-B5F5-AF7C3A5AE69D}">
  <dimension ref="A1:F21"/>
  <sheetViews>
    <sheetView zoomScale="120" zoomScaleNormal="120" workbookViewId="0">
      <selection activeCell="F14" sqref="F14"/>
    </sheetView>
  </sheetViews>
  <sheetFormatPr defaultRowHeight="14.4" x14ac:dyDescent="0.3"/>
  <cols>
    <col min="1" max="1" width="36" customWidth="1"/>
    <col min="2" max="2" width="15.5546875" customWidth="1"/>
    <col min="3" max="3" width="11.33203125" customWidth="1"/>
  </cols>
  <sheetData>
    <row r="1" spans="1:6" x14ac:dyDescent="0.3">
      <c r="A1" t="s">
        <v>36</v>
      </c>
    </row>
    <row r="2" spans="1:6" x14ac:dyDescent="0.3">
      <c r="A2" s="2" t="s">
        <v>37</v>
      </c>
      <c r="B2" s="2" t="s">
        <v>38</v>
      </c>
      <c r="C2" s="2" t="s">
        <v>39</v>
      </c>
      <c r="D2" s="2" t="s">
        <v>40</v>
      </c>
      <c r="F2" t="s">
        <v>15</v>
      </c>
    </row>
    <row r="3" spans="1:6" x14ac:dyDescent="0.3">
      <c r="A3" s="2" t="s">
        <v>41</v>
      </c>
      <c r="B3" s="2" t="s">
        <v>42</v>
      </c>
      <c r="C3" s="2" t="s">
        <v>42</v>
      </c>
      <c r="D3" s="2" t="s">
        <v>43</v>
      </c>
      <c r="F3" t="s">
        <v>44</v>
      </c>
    </row>
    <row r="4" spans="1:6" x14ac:dyDescent="0.3">
      <c r="A4" s="2" t="s">
        <v>45</v>
      </c>
      <c r="B4" s="2" t="s">
        <v>42</v>
      </c>
      <c r="C4" s="2" t="s">
        <v>46</v>
      </c>
      <c r="D4" s="2" t="s">
        <v>43</v>
      </c>
    </row>
    <row r="5" spans="1:6" x14ac:dyDescent="0.3">
      <c r="A5" s="2" t="s">
        <v>47</v>
      </c>
      <c r="B5" s="2" t="s">
        <v>46</v>
      </c>
      <c r="C5" s="2" t="s">
        <v>42</v>
      </c>
      <c r="D5" s="2" t="s">
        <v>43</v>
      </c>
    </row>
    <row r="6" spans="1:6" x14ac:dyDescent="0.3">
      <c r="A6" s="2" t="s">
        <v>48</v>
      </c>
      <c r="B6" s="25" t="s">
        <v>49</v>
      </c>
      <c r="C6" s="25"/>
      <c r="D6" s="2" t="s">
        <v>50</v>
      </c>
    </row>
    <row r="7" spans="1:6" x14ac:dyDescent="0.3">
      <c r="A7" s="2" t="s">
        <v>51</v>
      </c>
      <c r="B7" s="25" t="s">
        <v>52</v>
      </c>
      <c r="C7" s="25"/>
      <c r="D7" s="2" t="s">
        <v>50</v>
      </c>
    </row>
    <row r="8" spans="1:6" x14ac:dyDescent="0.3">
      <c r="A8" s="2" t="s">
        <v>53</v>
      </c>
      <c r="B8" s="2"/>
      <c r="C8" s="2"/>
      <c r="D8" s="2" t="s">
        <v>54</v>
      </c>
    </row>
    <row r="9" spans="1:6" x14ac:dyDescent="0.3">
      <c r="A9" s="2" t="s">
        <v>55</v>
      </c>
      <c r="B9" s="2"/>
      <c r="C9" s="2"/>
      <c r="D9" s="2" t="s">
        <v>56</v>
      </c>
    </row>
    <row r="11" spans="1:6" x14ac:dyDescent="0.3">
      <c r="A11" t="s">
        <v>57</v>
      </c>
    </row>
    <row r="12" spans="1:6" x14ac:dyDescent="0.3">
      <c r="A12" s="2" t="s">
        <v>58</v>
      </c>
      <c r="B12" s="2" t="s">
        <v>59</v>
      </c>
    </row>
    <row r="13" spans="1:6" x14ac:dyDescent="0.3">
      <c r="A13" s="2" t="s">
        <v>60</v>
      </c>
      <c r="B13" s="2" t="s">
        <v>61</v>
      </c>
    </row>
    <row r="14" spans="1:6" x14ac:dyDescent="0.3">
      <c r="A14" s="2" t="s">
        <v>62</v>
      </c>
      <c r="B14" s="2" t="s">
        <v>63</v>
      </c>
    </row>
    <row r="15" spans="1:6" x14ac:dyDescent="0.3">
      <c r="A15" s="2" t="s">
        <v>64</v>
      </c>
      <c r="B15" s="2" t="s">
        <v>65</v>
      </c>
    </row>
    <row r="16" spans="1:6" x14ac:dyDescent="0.3">
      <c r="A16" s="2" t="s">
        <v>66</v>
      </c>
      <c r="B16" s="2" t="s">
        <v>67</v>
      </c>
    </row>
    <row r="17" spans="1:3" x14ac:dyDescent="0.3">
      <c r="A17" s="2" t="s">
        <v>68</v>
      </c>
      <c r="B17" s="2" t="s">
        <v>69</v>
      </c>
    </row>
    <row r="18" spans="1:3" x14ac:dyDescent="0.3">
      <c r="A18" s="2" t="s">
        <v>70</v>
      </c>
      <c r="B18" s="2" t="s">
        <v>71</v>
      </c>
    </row>
    <row r="19" spans="1:3" x14ac:dyDescent="0.3">
      <c r="A19" s="2" t="s">
        <v>72</v>
      </c>
      <c r="B19" s="2" t="s">
        <v>73</v>
      </c>
    </row>
    <row r="20" spans="1:3" x14ac:dyDescent="0.3">
      <c r="A20" s="2" t="s">
        <v>74</v>
      </c>
      <c r="B20" s="2" t="s">
        <v>75</v>
      </c>
      <c r="C20" s="6"/>
    </row>
    <row r="21" spans="1:3" x14ac:dyDescent="0.3">
      <c r="A21" s="2" t="s">
        <v>76</v>
      </c>
      <c r="B21" s="2" t="s">
        <v>77</v>
      </c>
    </row>
  </sheetData>
  <mergeCells count="2">
    <mergeCell ref="B6:C6"/>
    <mergeCell ref="B7:C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89573-E656-4856-B8C6-388625EA9294}">
  <dimension ref="A1:K4"/>
  <sheetViews>
    <sheetView workbookViewId="0">
      <selection activeCell="I7" sqref="I7"/>
    </sheetView>
  </sheetViews>
  <sheetFormatPr defaultRowHeight="14.4" x14ac:dyDescent="0.3"/>
  <sheetData>
    <row r="1" spans="1:11" ht="66.599999999999994" customHeight="1" x14ac:dyDescent="0.3">
      <c r="A1" s="26" t="s">
        <v>78</v>
      </c>
      <c r="B1" s="26"/>
      <c r="C1" s="26"/>
      <c r="D1" s="26"/>
      <c r="E1" s="26"/>
      <c r="F1" s="26"/>
      <c r="G1" s="26"/>
      <c r="H1" s="26"/>
      <c r="I1" s="26"/>
      <c r="J1" s="26"/>
      <c r="K1" s="26"/>
    </row>
    <row r="2" spans="1:11" ht="66" customHeight="1" x14ac:dyDescent="0.3">
      <c r="A2" s="26" t="s">
        <v>79</v>
      </c>
      <c r="B2" s="26"/>
      <c r="C2" s="26"/>
      <c r="D2" s="26"/>
      <c r="E2" s="26"/>
      <c r="F2" s="26"/>
      <c r="G2" s="26"/>
      <c r="H2" s="26"/>
      <c r="I2" s="26"/>
      <c r="J2" s="26"/>
      <c r="K2" s="26"/>
    </row>
    <row r="3" spans="1:11" ht="50.4" customHeight="1" x14ac:dyDescent="0.3">
      <c r="A3" s="26" t="s">
        <v>80</v>
      </c>
      <c r="B3" s="26"/>
      <c r="C3" s="26"/>
      <c r="D3" s="26"/>
      <c r="E3" s="26"/>
      <c r="F3" s="26"/>
      <c r="G3" s="26"/>
      <c r="H3" s="26"/>
      <c r="I3" s="26"/>
      <c r="J3" s="26"/>
      <c r="K3" s="26"/>
    </row>
    <row r="4" spans="1:11" x14ac:dyDescent="0.3">
      <c r="A4" s="27" t="s">
        <v>81</v>
      </c>
      <c r="B4" s="27"/>
      <c r="C4" s="27"/>
      <c r="D4" s="27"/>
      <c r="E4" s="27"/>
      <c r="F4" s="27"/>
      <c r="G4" s="27"/>
      <c r="H4" s="27"/>
      <c r="I4" s="27"/>
      <c r="J4" s="27"/>
      <c r="K4" s="27"/>
    </row>
  </sheetData>
  <mergeCells count="4">
    <mergeCell ref="A2:K2"/>
    <mergeCell ref="A3:K3"/>
    <mergeCell ref="A4:K4"/>
    <mergeCell ref="A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kalkulators</vt:lpstr>
      <vt:lpstr>klasifikācijas kritēriji</vt:lpstr>
      <vt:lpstr>Normatīvie akti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Vikija Kupča</dc:creator>
  <cp:keywords/>
  <dc:description/>
  <cp:lastModifiedBy>Vikija Kupča</cp:lastModifiedBy>
  <cp:revision/>
  <dcterms:created xsi:type="dcterms:W3CDTF">2025-03-14T09:19:20Z</dcterms:created>
  <dcterms:modified xsi:type="dcterms:W3CDTF">2025-11-03T15:30:20Z</dcterms:modified>
  <cp:category/>
  <cp:contentStatus/>
</cp:coreProperties>
</file>